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D Drive\TCOM\FY21\Q3\Input\"/>
    </mc:Choice>
  </mc:AlternateContent>
  <xr:revisionPtr revIDLastSave="0" documentId="8_{E808CFA9-4F42-4022-B9E9-502ED9E58001}" xr6:coauthVersionLast="46" xr6:coauthVersionMax="46" xr10:uidLastSave="{00000000-0000-0000-0000-000000000000}"/>
  <bookViews>
    <workbookView xWindow="-98" yWindow="-98" windowWidth="20715" windowHeight="13276" tabRatio="834" xr2:uid="{00000000-000D-0000-FFFF-FFFF00000000}"/>
  </bookViews>
  <sheets>
    <sheet name="Index" sheetId="6" r:id="rId1"/>
    <sheet name="Key Metrics" sheetId="2" r:id="rId2"/>
    <sheet name="Consolidated PL" sheetId="3" r:id="rId3"/>
    <sheet name="Segment PL" sheetId="8" r:id="rId4"/>
    <sheet name="Portfolio Financials" sheetId="9" r:id="rId5"/>
    <sheet name="Rental and Sub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0" l="1"/>
  <c r="M8" i="10" l="1"/>
  <c r="H8" i="9" l="1"/>
  <c r="H17" i="3"/>
  <c r="H12" i="3"/>
  <c r="D15" i="2"/>
  <c r="E15" i="2"/>
  <c r="F15" i="2"/>
  <c r="G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D14" i="2"/>
  <c r="E14" i="2"/>
  <c r="F14" i="2"/>
  <c r="G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D13" i="2"/>
  <c r="E13" i="2"/>
  <c r="F13" i="2"/>
  <c r="G13" i="2"/>
  <c r="I13" i="2"/>
  <c r="J13" i="2"/>
  <c r="K13" i="2"/>
  <c r="L13" i="2"/>
  <c r="N13" i="2"/>
  <c r="O13" i="2"/>
  <c r="P13" i="2"/>
  <c r="Q13" i="2"/>
  <c r="D12" i="2"/>
  <c r="E12" i="2"/>
  <c r="F12" i="2"/>
  <c r="G12" i="2"/>
  <c r="I12" i="2"/>
  <c r="J12" i="2"/>
  <c r="K12" i="2"/>
  <c r="L12" i="2"/>
  <c r="N12" i="2"/>
  <c r="O12" i="2"/>
  <c r="P12" i="2"/>
  <c r="Q12" i="2"/>
  <c r="D25" i="2" l="1"/>
  <c r="E25" i="2"/>
  <c r="F25" i="2"/>
  <c r="G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D24" i="2"/>
  <c r="E24" i="2"/>
  <c r="F24" i="2"/>
  <c r="G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D23" i="2"/>
  <c r="F23" i="2"/>
  <c r="G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T17" i="2"/>
  <c r="U17" i="2" l="1"/>
  <c r="S17" i="2"/>
  <c r="R9" i="3" l="1"/>
  <c r="Q9" i="3"/>
  <c r="P9" i="3"/>
  <c r="O9" i="3"/>
  <c r="N9" i="3"/>
  <c r="M9" i="3"/>
  <c r="L9" i="3"/>
  <c r="K9" i="3"/>
  <c r="J9" i="3"/>
  <c r="I9" i="3"/>
  <c r="G9" i="3"/>
  <c r="F9" i="3"/>
  <c r="E9" i="3"/>
  <c r="E23" i="2" s="1"/>
  <c r="D9" i="3"/>
  <c r="R21" i="3"/>
  <c r="R20" i="3"/>
  <c r="R17" i="3"/>
  <c r="R16" i="3"/>
  <c r="R14" i="3"/>
  <c r="R13" i="3"/>
  <c r="R12" i="3"/>
  <c r="R11" i="3"/>
  <c r="R10" i="3"/>
  <c r="R8" i="3"/>
  <c r="R7" i="3"/>
  <c r="M21" i="3"/>
  <c r="M20" i="3"/>
  <c r="M17" i="3"/>
  <c r="M16" i="3"/>
  <c r="M14" i="3"/>
  <c r="M13" i="3"/>
  <c r="M12" i="3"/>
  <c r="M11" i="3"/>
  <c r="M10" i="3"/>
  <c r="M8" i="3"/>
  <c r="M7" i="3"/>
  <c r="H20" i="3"/>
  <c r="H16" i="3"/>
  <c r="H14" i="3"/>
  <c r="H13" i="3"/>
  <c r="H11" i="3"/>
  <c r="H10" i="3"/>
  <c r="H8" i="3"/>
  <c r="H7" i="3"/>
  <c r="Q21" i="3"/>
  <c r="P21" i="3"/>
  <c r="O21" i="3"/>
  <c r="N21" i="3"/>
  <c r="L21" i="3"/>
  <c r="K21" i="3"/>
  <c r="J21" i="3"/>
  <c r="I21" i="3"/>
  <c r="G21" i="3"/>
  <c r="F21" i="3"/>
  <c r="E21" i="3"/>
  <c r="H21" i="3" s="1"/>
  <c r="D21" i="3"/>
  <c r="Q15" i="3"/>
  <c r="P15" i="3"/>
  <c r="O15" i="3"/>
  <c r="N15" i="3"/>
  <c r="L15" i="3"/>
  <c r="K15" i="3"/>
  <c r="J15" i="3"/>
  <c r="I15" i="3"/>
  <c r="G15" i="3"/>
  <c r="F15" i="3"/>
  <c r="E15" i="3"/>
  <c r="D15" i="3"/>
  <c r="H15" i="3" l="1"/>
  <c r="M15" i="3"/>
  <c r="R15" i="3"/>
  <c r="U21" i="3" l="1"/>
  <c r="U15" i="3" l="1"/>
  <c r="T15" i="3"/>
  <c r="T9" i="3"/>
  <c r="T21" i="3"/>
  <c r="U9" i="3"/>
  <c r="S9" i="3" l="1"/>
  <c r="S21" i="3"/>
  <c r="S15" i="3" l="1"/>
  <c r="E21" i="10" l="1"/>
  <c r="F21" i="10"/>
  <c r="G21" i="10"/>
  <c r="J21" i="10"/>
  <c r="K21" i="10"/>
  <c r="L21" i="10"/>
  <c r="N21" i="10"/>
  <c r="O21" i="10"/>
  <c r="P21" i="10"/>
  <c r="Q21" i="10"/>
  <c r="D15" i="10"/>
  <c r="E15" i="10"/>
  <c r="F15" i="10"/>
  <c r="G15" i="10"/>
  <c r="I15" i="10"/>
  <c r="J15" i="10"/>
  <c r="K15" i="10"/>
  <c r="L15" i="10"/>
  <c r="N15" i="10"/>
  <c r="O15" i="10"/>
  <c r="D9" i="10"/>
  <c r="E9" i="10"/>
  <c r="F9" i="10"/>
  <c r="G9" i="10"/>
  <c r="I9" i="10"/>
  <c r="J9" i="10"/>
  <c r="K9" i="10"/>
  <c r="L9" i="10"/>
  <c r="N9" i="10"/>
  <c r="O9" i="10"/>
  <c r="P9" i="10"/>
  <c r="Q9" i="10"/>
  <c r="R9" i="8" l="1"/>
  <c r="Q9" i="8"/>
  <c r="P9" i="8"/>
  <c r="O9" i="8"/>
  <c r="N9" i="8"/>
  <c r="M9" i="8"/>
  <c r="L9" i="8"/>
  <c r="K9" i="8"/>
  <c r="J9" i="8"/>
  <c r="I9" i="8"/>
  <c r="G9" i="8"/>
  <c r="F9" i="8"/>
  <c r="E9" i="8"/>
  <c r="D9" i="8"/>
  <c r="R18" i="8"/>
  <c r="Q18" i="8"/>
  <c r="P18" i="8"/>
  <c r="O18" i="8"/>
  <c r="N18" i="8"/>
  <c r="M18" i="8"/>
  <c r="L18" i="8"/>
  <c r="K18" i="8"/>
  <c r="J18" i="8"/>
  <c r="I18" i="8"/>
  <c r="G18" i="8"/>
  <c r="F18" i="8"/>
  <c r="E18" i="8"/>
  <c r="D18" i="8"/>
  <c r="G12" i="8" l="1"/>
  <c r="G21" i="8"/>
  <c r="E12" i="8"/>
  <c r="D21" i="8" l="1"/>
  <c r="D12" i="8"/>
  <c r="E21" i="8"/>
  <c r="F21" i="8"/>
  <c r="F12" i="8"/>
  <c r="H20" i="8" l="1"/>
  <c r="H11" i="8"/>
  <c r="S12" i="8" l="1"/>
  <c r="S9" i="8"/>
  <c r="S18" i="8"/>
  <c r="S12" i="2"/>
  <c r="S13" i="2"/>
  <c r="U12" i="8" l="1"/>
  <c r="T12" i="8" l="1"/>
  <c r="U18" i="8"/>
  <c r="U9" i="8"/>
  <c r="T9" i="8"/>
  <c r="U12" i="2"/>
  <c r="U13" i="2"/>
  <c r="T13" i="2" l="1"/>
  <c r="T12" i="2"/>
  <c r="T18" i="8"/>
  <c r="U9" i="9" l="1"/>
  <c r="U15" i="9"/>
  <c r="T9" i="9"/>
  <c r="T15" i="9"/>
  <c r="S9" i="10" l="1"/>
  <c r="T9" i="10"/>
  <c r="T15" i="10"/>
  <c r="U9" i="10" l="1"/>
  <c r="D9" i="9"/>
  <c r="E9" i="9"/>
  <c r="F9" i="9"/>
  <c r="G9" i="9"/>
  <c r="O15" i="9"/>
  <c r="N15" i="9"/>
  <c r="P15" i="9"/>
  <c r="Q15" i="9"/>
  <c r="L15" i="9"/>
  <c r="N9" i="9"/>
  <c r="O9" i="9"/>
  <c r="P9" i="9"/>
  <c r="Q9" i="9"/>
  <c r="I9" i="9"/>
  <c r="J9" i="9"/>
  <c r="K9" i="9"/>
  <c r="L9" i="9"/>
  <c r="S21" i="8" l="1"/>
  <c r="J12" i="8"/>
  <c r="L12" i="8"/>
  <c r="I12" i="8" l="1"/>
  <c r="P12" i="8"/>
  <c r="Q12" i="8"/>
  <c r="O12" i="8"/>
  <c r="K12" i="8"/>
  <c r="I21" i="8" l="1"/>
  <c r="N21" i="8"/>
  <c r="M11" i="8"/>
  <c r="M12" i="8" s="1"/>
  <c r="N12" i="8"/>
  <c r="R11" i="8"/>
  <c r="R12" i="8" s="1"/>
  <c r="J21" i="8"/>
  <c r="O21" i="8"/>
  <c r="T21" i="8"/>
  <c r="U21" i="8" l="1"/>
  <c r="K21" i="8"/>
  <c r="P21" i="8" l="1"/>
  <c r="L21" i="8"/>
  <c r="Q21" i="8"/>
  <c r="M20" i="8" l="1"/>
  <c r="M21" i="8" s="1"/>
  <c r="R20" i="8"/>
  <c r="R21" i="8" s="1"/>
  <c r="H12" i="9" l="1"/>
  <c r="H14" i="9"/>
  <c r="H13" i="9" l="1"/>
  <c r="S9" i="9" l="1"/>
  <c r="S15" i="9" l="1"/>
  <c r="M6" i="10" l="1"/>
  <c r="M7" i="10"/>
  <c r="M9" i="10"/>
  <c r="H6" i="10"/>
  <c r="H7" i="10"/>
  <c r="H8" i="10"/>
  <c r="H9" i="10" s="1"/>
  <c r="R20" i="10" l="1"/>
  <c r="R19" i="10"/>
  <c r="R18" i="10"/>
  <c r="R14" i="10"/>
  <c r="R13" i="10"/>
  <c r="R12" i="10"/>
  <c r="R8" i="10"/>
  <c r="R7" i="10"/>
  <c r="R6" i="10"/>
  <c r="M20" i="10"/>
  <c r="M19" i="10"/>
  <c r="M18" i="10"/>
  <c r="M14" i="10"/>
  <c r="M15" i="10" s="1"/>
  <c r="M13" i="10"/>
  <c r="M12" i="10"/>
  <c r="H20" i="10"/>
  <c r="H19" i="10"/>
  <c r="H18" i="10"/>
  <c r="H14" i="10"/>
  <c r="H13" i="10"/>
  <c r="H12" i="10"/>
  <c r="H20" i="9"/>
  <c r="H19" i="9"/>
  <c r="H18" i="9"/>
  <c r="M20" i="9"/>
  <c r="M19" i="9"/>
  <c r="M18" i="9"/>
  <c r="R20" i="9"/>
  <c r="R19" i="9"/>
  <c r="R18" i="9"/>
  <c r="R14" i="9"/>
  <c r="R15" i="9" s="1"/>
  <c r="R13" i="9"/>
  <c r="R12" i="9"/>
  <c r="R13" i="2" s="1"/>
  <c r="M14" i="9"/>
  <c r="M13" i="9"/>
  <c r="M12" i="9"/>
  <c r="M13" i="2" s="1"/>
  <c r="R8" i="9"/>
  <c r="R7" i="9"/>
  <c r="R6" i="9"/>
  <c r="R12" i="2" s="1"/>
  <c r="M8" i="9"/>
  <c r="M7" i="9"/>
  <c r="M6" i="9"/>
  <c r="M12" i="2" s="1"/>
  <c r="H7" i="9"/>
  <c r="H6" i="9"/>
  <c r="H9" i="9" l="1"/>
  <c r="H15" i="10"/>
  <c r="R9" i="10"/>
  <c r="M21" i="10"/>
  <c r="R21" i="10"/>
  <c r="M9" i="9"/>
  <c r="R9" i="9"/>
  <c r="R19" i="8"/>
  <c r="R17" i="8"/>
  <c r="R16" i="8"/>
  <c r="R15" i="8"/>
  <c r="M19" i="8"/>
  <c r="M17" i="8"/>
  <c r="M16" i="8"/>
  <c r="M15" i="8"/>
  <c r="H19" i="8"/>
  <c r="H17" i="8"/>
  <c r="H16" i="8"/>
  <c r="H15" i="8"/>
  <c r="R10" i="8"/>
  <c r="M10" i="8"/>
  <c r="H10" i="8"/>
  <c r="R8" i="8"/>
  <c r="M8" i="8"/>
  <c r="H8" i="8"/>
  <c r="H12" i="8" s="1"/>
  <c r="R7" i="8"/>
  <c r="M7" i="8"/>
  <c r="H7" i="8"/>
  <c r="H6" i="8"/>
  <c r="H12" i="2" s="1"/>
  <c r="R6" i="8"/>
  <c r="M6" i="8"/>
  <c r="H9" i="8" l="1"/>
  <c r="H14" i="2"/>
  <c r="H15" i="2"/>
  <c r="H13" i="2"/>
  <c r="H18" i="8"/>
  <c r="H21" i="8"/>
  <c r="R19" i="3"/>
  <c r="R6" i="3"/>
  <c r="M6" i="3"/>
  <c r="H6" i="3"/>
  <c r="H9" i="3" l="1"/>
  <c r="H23" i="2" s="1"/>
  <c r="H25" i="2"/>
  <c r="H24" i="2"/>
  <c r="M19" i="3"/>
  <c r="H19" i="3" l="1"/>
</calcChain>
</file>

<file path=xl/sharedStrings.xml><?xml version="1.0" encoding="utf-8"?>
<sst xmlns="http://schemas.openxmlformats.org/spreadsheetml/2006/main" count="198" uniqueCount="77">
  <si>
    <t>Particulars</t>
  </si>
  <si>
    <t>Gross Revenue</t>
  </si>
  <si>
    <t>Net Revenue</t>
  </si>
  <si>
    <t>EBITDA Margin</t>
  </si>
  <si>
    <t>Depreciation &amp; Amortisation</t>
  </si>
  <si>
    <t xml:space="preserve">EBIT </t>
  </si>
  <si>
    <t>Other Income</t>
  </si>
  <si>
    <t>Finance Cost</t>
  </si>
  <si>
    <t>Profit Before Tax</t>
  </si>
  <si>
    <t>Tax Expense</t>
  </si>
  <si>
    <t>Profit After Tax</t>
  </si>
  <si>
    <t>Cash Profit from Operations</t>
  </si>
  <si>
    <t>Capex</t>
  </si>
  <si>
    <t>Free Cash Flow</t>
  </si>
  <si>
    <t>EBITDA</t>
  </si>
  <si>
    <t>n/a</t>
  </si>
  <si>
    <t>Tata Communications Data Pack - FY 2018 to present</t>
  </si>
  <si>
    <t>Navigation</t>
  </si>
  <si>
    <t>Consolidated Quarterly Income Statements</t>
  </si>
  <si>
    <t>Segment history</t>
  </si>
  <si>
    <t>Key Metrics</t>
  </si>
  <si>
    <t>Index</t>
  </si>
  <si>
    <t>Tata Communications Limited</t>
  </si>
  <si>
    <t>Quarterly Consolidated P&amp;L - INR crores</t>
  </si>
  <si>
    <t>Segment P&amp;L - INR crores</t>
  </si>
  <si>
    <t>DATA</t>
  </si>
  <si>
    <t>VOICE</t>
  </si>
  <si>
    <t>Key Operating Metrics</t>
  </si>
  <si>
    <t>TRADITIONAL</t>
  </si>
  <si>
    <t>INNOVATION</t>
  </si>
  <si>
    <t>GROWTH</t>
  </si>
  <si>
    <t>Portfolio Financials</t>
  </si>
  <si>
    <t>RENTALS</t>
  </si>
  <si>
    <t>TCTSL</t>
  </si>
  <si>
    <t>TCPSL</t>
  </si>
  <si>
    <t>Rental and Subs P&amp;L - INR crores</t>
  </si>
  <si>
    <t>Portfolio P&amp;L - INR crores</t>
  </si>
  <si>
    <t>Rental and Subs PL</t>
  </si>
  <si>
    <t>FY 2018</t>
  </si>
  <si>
    <t>FY 2019</t>
  </si>
  <si>
    <t>FY 2020</t>
  </si>
  <si>
    <t>Units</t>
  </si>
  <si>
    <t>Operating Highlights</t>
  </si>
  <si>
    <t>Data Revenue by Segment</t>
  </si>
  <si>
    <t>Service Provider</t>
  </si>
  <si>
    <t>Enterprise</t>
  </si>
  <si>
    <t>Traditional Services</t>
  </si>
  <si>
    <t>Growth &amp; Innovation Service</t>
  </si>
  <si>
    <t>Rentals</t>
  </si>
  <si>
    <t>Subsidiaries</t>
  </si>
  <si>
    <t>Total Voice Minutes</t>
  </si>
  <si>
    <t>International Long Distrance</t>
  </si>
  <si>
    <t>National Long Distance</t>
  </si>
  <si>
    <t>Tbps/month</t>
  </si>
  <si>
    <t>%</t>
  </si>
  <si>
    <t>Bn, Minutes</t>
  </si>
  <si>
    <t>Financial Highlights</t>
  </si>
  <si>
    <t>EBIT Margin</t>
  </si>
  <si>
    <t>Net Profit Margin</t>
  </si>
  <si>
    <t>Net Debt to EBITDA (LTM)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</si>
  <si>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</si>
  <si>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</si>
  <si>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</si>
  <si>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</si>
  <si>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</si>
  <si>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Enterprise Value</t>
  </si>
  <si>
    <t>EV / EBITDA (LTM)</t>
  </si>
  <si>
    <t>Times</t>
  </si>
  <si>
    <t>₹, Cr</t>
  </si>
  <si>
    <t>Key Ratios</t>
  </si>
  <si>
    <t>Data Revenue by Line of Business</t>
  </si>
  <si>
    <t>Exceptional Items</t>
  </si>
  <si>
    <t>SNOSPV cost included in Traditional</t>
  </si>
  <si>
    <r>
      <t>95</t>
    </r>
    <r>
      <rPr>
        <vertAlign val="superscript"/>
        <sz val="11"/>
        <color theme="9" tint="-0.249977111117893"/>
        <rFont val="Calibri"/>
        <family val="2"/>
        <scheme val="minor"/>
      </rPr>
      <t>th</t>
    </r>
    <r>
      <rPr>
        <sz val="11"/>
        <color theme="9" tint="-0.249977111117893"/>
        <rFont val="Calibri"/>
        <family val="2"/>
        <scheme val="minor"/>
      </rPr>
      <t xml:space="preserve"> Percentile Bandwidth Usage</t>
    </r>
  </si>
  <si>
    <t>FY 2021</t>
  </si>
  <si>
    <t>Net Debt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</si>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</sst>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_(* #,##0.00_);_(* \(#,##0.00\);_(* &quot;-&quot;??_);_(@_)"/>
    <numFmt numFmtId="166" formatCode="_([$€-2]* #,##0.00_);_([$€-2]* \(#,##0.00\);_([$€-2]* &quot;-&quot;??_)"/>
    <numFmt numFmtId="167" formatCode="0.0%"/>
    <numFmt numFmtId="168" formatCode="mmm/yyyy"/>
    <numFmt numFmtId="169" formatCode="0.0"/>
    <numFmt numFmtId="170" formatCode="_ * #,##0.0_ ;_ * \-#,##0.0_ ;_ * &quot;-&quot;??_ ;_ @_ "/>
    <numFmt numFmtId="171" formatCode="0.0;\(0.0\)"/>
    <numFmt numFmtId="172" formatCode="#,##0.0"/>
    <numFmt numFmtId="173" formatCode="#,##0.000"/>
    <numFmt numFmtId="174" formatCode="#,##0.0;\(\-#,##0.0\)"/>
    <numFmt numFmtId="175" formatCode="_(&quot;$&quot;* #,##0.00_);_(&quot;$&quot;* \(#,##0.0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14"/>
      <color theme="4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8"/>
      <color theme="8"/>
      <name val="Arial"/>
      <family val="2"/>
    </font>
    <font>
      <vertAlign val="superscript"/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/>
    <xf numFmtId="166" fontId="3" fillId="0" borderId="0"/>
    <xf numFmtId="0" fontId="4" fillId="0" borderId="0"/>
    <xf numFmtId="0" fontId="8" fillId="0" borderId="0" applyNumberFormat="0" applyFill="0" applyBorder="0" applyAlignment="0" applyProtection="0"/>
    <xf numFmtId="0" fontId="1" fillId="10" borderId="21" applyNumberFormat="0" applyFont="0" applyAlignment="0" applyProtection="0"/>
    <xf numFmtId="17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41" fillId="6" borderId="0" applyNumberFormat="0" applyBorder="0" applyAlignment="0" applyProtection="0"/>
    <xf numFmtId="0" fontId="28" fillId="7" borderId="17" applyNumberFormat="0" applyAlignment="0" applyProtection="0"/>
    <xf numFmtId="0" fontId="29" fillId="8" borderId="18" applyNumberFormat="0" applyAlignment="0" applyProtection="0"/>
    <xf numFmtId="0" fontId="30" fillId="8" borderId="17" applyNumberFormat="0" applyAlignment="0" applyProtection="0"/>
    <xf numFmtId="0" fontId="31" fillId="0" borderId="19" applyNumberFormat="0" applyFill="0" applyAlignment="0" applyProtection="0"/>
    <xf numFmtId="0" fontId="32" fillId="9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0" borderId="0"/>
  </cellStyleXfs>
  <cellXfs count="166">
    <xf numFmtId="0" fontId="0" fillId="0" borderId="0" xfId="0"/>
    <xf numFmtId="0" fontId="2" fillId="0" borderId="0" xfId="0" applyFont="1"/>
    <xf numFmtId="169" fontId="2" fillId="0" borderId="0" xfId="0" applyNumberFormat="1" applyFont="1" applyFill="1"/>
    <xf numFmtId="0" fontId="6" fillId="0" borderId="0" xfId="0" applyFont="1"/>
    <xf numFmtId="0" fontId="7" fillId="0" borderId="0" xfId="0" applyFont="1"/>
    <xf numFmtId="0" fontId="2" fillId="0" borderId="1" xfId="0" applyFont="1" applyFill="1" applyBorder="1"/>
    <xf numFmtId="170" fontId="2" fillId="0" borderId="0" xfId="1" applyNumberFormat="1" applyFont="1" applyFill="1" applyBorder="1"/>
    <xf numFmtId="171" fontId="2" fillId="0" borderId="0" xfId="0" applyNumberFormat="1" applyFont="1" applyFill="1"/>
    <xf numFmtId="171" fontId="2" fillId="0" borderId="0" xfId="1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8" fillId="0" borderId="0" xfId="6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ont="1"/>
    <xf numFmtId="0" fontId="9" fillId="0" borderId="0" xfId="0" applyFont="1"/>
    <xf numFmtId="0" fontId="0" fillId="0" borderId="0" xfId="0" applyFont="1" applyFill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/>
    <xf numFmtId="169" fontId="12" fillId="0" borderId="0" xfId="0" applyNumberFormat="1" applyFont="1" applyFill="1"/>
    <xf numFmtId="170" fontId="12" fillId="0" borderId="0" xfId="1" applyNumberFormat="1" applyFont="1" applyFill="1" applyBorder="1"/>
    <xf numFmtId="167" fontId="9" fillId="0" borderId="0" xfId="2" applyNumberFormat="1" applyFont="1" applyFill="1" applyBorder="1"/>
    <xf numFmtId="0" fontId="9" fillId="0" borderId="0" xfId="0" applyFont="1" applyFill="1"/>
    <xf numFmtId="0" fontId="12" fillId="0" borderId="0" xfId="0" applyFont="1" applyFill="1" applyBorder="1"/>
    <xf numFmtId="0" fontId="0" fillId="0" borderId="0" xfId="0" applyFont="1" applyBorder="1"/>
    <xf numFmtId="0" fontId="13" fillId="0" borderId="0" xfId="0" applyFont="1"/>
    <xf numFmtId="0" fontId="10" fillId="0" borderId="1" xfId="3" applyNumberFormat="1" applyFont="1" applyFill="1" applyBorder="1" applyAlignment="1">
      <alignment vertical="center" wrapText="1"/>
    </xf>
    <xf numFmtId="168" fontId="10" fillId="0" borderId="0" xfId="5" quotePrefix="1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vertical="center" wrapText="1"/>
    </xf>
    <xf numFmtId="0" fontId="8" fillId="0" borderId="0" xfId="6" applyFont="1" applyAlignment="1">
      <alignment vertical="center"/>
    </xf>
    <xf numFmtId="168" fontId="10" fillId="0" borderId="12" xfId="5" quotePrefix="1" applyNumberFormat="1" applyFont="1" applyFill="1" applyBorder="1" applyAlignment="1">
      <alignment horizontal="center" vertical="center"/>
    </xf>
    <xf numFmtId="169" fontId="12" fillId="0" borderId="13" xfId="0" applyNumberFormat="1" applyFont="1" applyFill="1" applyBorder="1"/>
    <xf numFmtId="170" fontId="12" fillId="0" borderId="13" xfId="1" applyNumberFormat="1" applyFont="1" applyFill="1" applyBorder="1"/>
    <xf numFmtId="0" fontId="15" fillId="0" borderId="1" xfId="0" applyFont="1" applyFill="1" applyBorder="1"/>
    <xf numFmtId="0" fontId="15" fillId="0" borderId="0" xfId="0" applyFont="1" applyFill="1" applyBorder="1"/>
    <xf numFmtId="167" fontId="15" fillId="0" borderId="0" xfId="2" applyNumberFormat="1" applyFont="1" applyFill="1" applyBorder="1"/>
    <xf numFmtId="0" fontId="15" fillId="0" borderId="0" xfId="0" applyFont="1" applyFill="1"/>
    <xf numFmtId="0" fontId="15" fillId="0" borderId="0" xfId="0" applyFont="1"/>
    <xf numFmtId="168" fontId="16" fillId="0" borderId="12" xfId="5" quotePrefix="1" applyNumberFormat="1" applyFont="1" applyFill="1" applyBorder="1" applyAlignment="1">
      <alignment horizontal="center" vertical="center"/>
    </xf>
    <xf numFmtId="168" fontId="16" fillId="0" borderId="0" xfId="5" quotePrefix="1" applyNumberFormat="1" applyFont="1" applyFill="1" applyBorder="1" applyAlignment="1">
      <alignment horizontal="center" vertical="center"/>
    </xf>
    <xf numFmtId="169" fontId="9" fillId="0" borderId="0" xfId="0" applyNumberFormat="1" applyFont="1" applyFill="1"/>
    <xf numFmtId="169" fontId="9" fillId="0" borderId="13" xfId="0" applyNumberFormat="1" applyFont="1" applyFill="1" applyBorder="1"/>
    <xf numFmtId="170" fontId="9" fillId="0" borderId="0" xfId="1" applyNumberFormat="1" applyFont="1" applyFill="1" applyBorder="1"/>
    <xf numFmtId="169" fontId="9" fillId="0" borderId="0" xfId="0" applyNumberFormat="1" applyFont="1" applyFill="1" applyBorder="1"/>
    <xf numFmtId="0" fontId="9" fillId="0" borderId="0" xfId="0" applyFont="1" applyBorder="1"/>
    <xf numFmtId="170" fontId="9" fillId="0" borderId="13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18" fillId="2" borderId="0" xfId="0" applyFont="1" applyFill="1"/>
    <xf numFmtId="0" fontId="18" fillId="2" borderId="1" xfId="3" applyNumberFormat="1" applyFont="1" applyFill="1" applyBorder="1" applyAlignment="1">
      <alignment vertical="center" wrapText="1"/>
    </xf>
    <xf numFmtId="0" fontId="5" fillId="0" borderId="2" xfId="0" applyFont="1" applyBorder="1"/>
    <xf numFmtId="0" fontId="19" fillId="3" borderId="0" xfId="6" applyFont="1" applyFill="1" applyAlignment="1">
      <alignment vertical="center"/>
    </xf>
    <xf numFmtId="167" fontId="15" fillId="0" borderId="0" xfId="2" applyNumberFormat="1" applyFont="1" applyFill="1" applyBorder="1" applyAlignment="1">
      <alignment horizontal="center"/>
    </xf>
    <xf numFmtId="167" fontId="9" fillId="0" borderId="0" xfId="2" applyNumberFormat="1" applyFont="1" applyFill="1" applyBorder="1" applyAlignment="1">
      <alignment horizontal="center"/>
    </xf>
    <xf numFmtId="0" fontId="13" fillId="0" borderId="0" xfId="0" applyFont="1" applyBorder="1"/>
    <xf numFmtId="0" fontId="10" fillId="0" borderId="12" xfId="3" applyNumberFormat="1" applyFont="1" applyFill="1" applyBorder="1" applyAlignment="1">
      <alignment horizontal="center" vertical="center" wrapText="1"/>
    </xf>
    <xf numFmtId="0" fontId="18" fillId="2" borderId="0" xfId="3" applyNumberFormat="1" applyFont="1" applyFill="1" applyBorder="1" applyAlignment="1">
      <alignment vertical="center" wrapText="1"/>
    </xf>
    <xf numFmtId="170" fontId="15" fillId="0" borderId="0" xfId="1" applyNumberFormat="1" applyFont="1" applyFill="1" applyBorder="1"/>
    <xf numFmtId="0" fontId="6" fillId="0" borderId="0" xfId="0" applyFont="1" applyBorder="1"/>
    <xf numFmtId="0" fontId="19" fillId="3" borderId="0" xfId="6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0" fontId="7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9" fontId="15" fillId="0" borderId="0" xfId="0" applyNumberFormat="1" applyFont="1" applyFill="1" applyBorder="1"/>
    <xf numFmtId="167" fontId="11" fillId="0" borderId="0" xfId="2" applyNumberFormat="1" applyFont="1" applyBorder="1" applyAlignment="1">
      <alignment horizontal="left" indent="1"/>
    </xf>
    <xf numFmtId="167" fontId="11" fillId="0" borderId="0" xfId="2" applyNumberFormat="1" applyFont="1" applyBorder="1"/>
    <xf numFmtId="167" fontId="11" fillId="0" borderId="0" xfId="2" applyNumberFormat="1" applyFont="1" applyBorder="1" applyAlignment="1">
      <alignment horizontal="center"/>
    </xf>
    <xf numFmtId="167" fontId="10" fillId="0" borderId="0" xfId="2" applyNumberFormat="1" applyFont="1" applyBorder="1"/>
    <xf numFmtId="0" fontId="20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169" fontId="15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9" fontId="11" fillId="0" borderId="0" xfId="0" applyNumberFormat="1" applyFont="1" applyBorder="1"/>
    <xf numFmtId="0" fontId="11" fillId="0" borderId="0" xfId="0" applyFont="1" applyBorder="1"/>
    <xf numFmtId="167" fontId="4" fillId="0" borderId="0" xfId="2" quotePrefix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5" fillId="0" borderId="0" xfId="5" quotePrefix="1" applyFont="1" applyFill="1" applyBorder="1" applyAlignment="1">
      <alignment horizontal="right" vertical="center"/>
    </xf>
    <xf numFmtId="169" fontId="11" fillId="0" borderId="0" xfId="0" applyNumberFormat="1" applyFont="1" applyFill="1" applyBorder="1"/>
    <xf numFmtId="0" fontId="9" fillId="0" borderId="0" xfId="0" applyFont="1" applyFill="1" applyBorder="1"/>
    <xf numFmtId="169" fontId="11" fillId="0" borderId="0" xfId="5" quotePrefix="1" applyNumberFormat="1" applyFont="1" applyFill="1" applyBorder="1" applyAlignment="1">
      <alignment horizontal="right" vertical="center"/>
    </xf>
    <xf numFmtId="167" fontId="11" fillId="0" borderId="0" xfId="2" quotePrefix="1" applyNumberFormat="1" applyFont="1" applyFill="1" applyBorder="1" applyAlignment="1">
      <alignment horizontal="right" vertical="center"/>
    </xf>
    <xf numFmtId="167" fontId="15" fillId="0" borderId="0" xfId="2" applyNumberFormat="1" applyFont="1" applyFill="1" applyBorder="1" applyAlignment="1">
      <alignment horizontal="right"/>
    </xf>
    <xf numFmtId="172" fontId="12" fillId="0" borderId="0" xfId="0" applyNumberFormat="1" applyFont="1" applyFill="1"/>
    <xf numFmtId="172" fontId="0" fillId="0" borderId="0" xfId="0" applyNumberFormat="1"/>
    <xf numFmtId="167" fontId="0" fillId="0" borderId="0" xfId="0" applyNumberFormat="1"/>
    <xf numFmtId="0" fontId="22" fillId="0" borderId="0" xfId="0" applyFont="1" applyBorder="1"/>
    <xf numFmtId="0" fontId="5" fillId="0" borderId="0" xfId="0" applyFont="1" applyBorder="1"/>
    <xf numFmtId="0" fontId="12" fillId="0" borderId="0" xfId="0" applyFont="1" applyFill="1" applyBorder="1" applyAlignment="1">
      <alignment horizontal="right"/>
    </xf>
    <xf numFmtId="169" fontId="12" fillId="0" borderId="0" xfId="0" applyNumberFormat="1" applyFont="1" applyFill="1" applyAlignment="1">
      <alignment horizontal="right"/>
    </xf>
    <xf numFmtId="169" fontId="9" fillId="0" borderId="0" xfId="0" applyNumberFormat="1" applyFont="1" applyFill="1" applyAlignment="1">
      <alignment horizontal="right"/>
    </xf>
    <xf numFmtId="170" fontId="12" fillId="0" borderId="0" xfId="1" applyNumberFormat="1" applyFont="1" applyFill="1" applyBorder="1" applyAlignment="1">
      <alignment horizontal="right"/>
    </xf>
    <xf numFmtId="169" fontId="12" fillId="0" borderId="13" xfId="0" applyNumberFormat="1" applyFont="1" applyFill="1" applyBorder="1" applyAlignment="1">
      <alignment horizontal="right"/>
    </xf>
    <xf numFmtId="170" fontId="12" fillId="0" borderId="13" xfId="1" applyNumberFormat="1" applyFont="1" applyFill="1" applyBorder="1" applyAlignment="1">
      <alignment horizontal="right"/>
    </xf>
    <xf numFmtId="170" fontId="9" fillId="0" borderId="13" xfId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67" fontId="9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7" fontId="15" fillId="0" borderId="0" xfId="2" applyNumberFormat="1" applyFont="1" applyFill="1" applyBorder="1" applyAlignment="1">
      <alignment horizontal="right" vertical="top"/>
    </xf>
    <xf numFmtId="167" fontId="9" fillId="0" borderId="0" xfId="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0" fillId="0" borderId="0" xfId="5" quotePrefix="1" applyNumberFormat="1" applyFont="1" applyFill="1" applyBorder="1" applyAlignment="1">
      <alignment horizontal="center" vertical="center"/>
    </xf>
    <xf numFmtId="172" fontId="0" fillId="0" borderId="0" xfId="0" applyNumberFormat="1" applyFont="1"/>
    <xf numFmtId="172" fontId="9" fillId="0" borderId="0" xfId="0" applyNumberFormat="1" applyFont="1"/>
    <xf numFmtId="165" fontId="0" fillId="0" borderId="0" xfId="0" applyNumberFormat="1" applyFont="1" applyFill="1"/>
    <xf numFmtId="4" fontId="9" fillId="0" borderId="0" xfId="0" applyNumberFormat="1" applyFont="1" applyFill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2" fontId="12" fillId="0" borderId="13" xfId="0" applyNumberFormat="1" applyFont="1" applyFill="1" applyBorder="1"/>
    <xf numFmtId="172" fontId="11" fillId="0" borderId="0" xfId="0" applyNumberFormat="1" applyFont="1" applyFill="1" applyBorder="1"/>
    <xf numFmtId="172" fontId="9" fillId="0" borderId="0" xfId="0" applyNumberFormat="1" applyFont="1" applyFill="1" applyBorder="1"/>
    <xf numFmtId="172" fontId="11" fillId="0" borderId="0" xfId="1" quotePrefix="1" applyNumberFormat="1" applyFont="1" applyFill="1" applyBorder="1" applyAlignment="1">
      <alignment horizontal="right" vertical="center"/>
    </xf>
    <xf numFmtId="170" fontId="12" fillId="0" borderId="0" xfId="1" applyNumberFormat="1" applyFont="1" applyFill="1" applyBorder="1"/>
    <xf numFmtId="4" fontId="12" fillId="0" borderId="13" xfId="0" applyNumberFormat="1" applyFont="1" applyFill="1" applyBorder="1"/>
    <xf numFmtId="169" fontId="0" fillId="0" borderId="0" xfId="0" applyNumberFormat="1"/>
    <xf numFmtId="172" fontId="9" fillId="0" borderId="13" xfId="0" applyNumberFormat="1" applyFont="1" applyFill="1" applyBorder="1"/>
    <xf numFmtId="172" fontId="9" fillId="0" borderId="0" xfId="0" applyNumberFormat="1" applyFont="1" applyFill="1"/>
    <xf numFmtId="169" fontId="12" fillId="0" borderId="13" xfId="0" applyNumberFormat="1" applyFont="1" applyFill="1" applyBorder="1"/>
    <xf numFmtId="172" fontId="9" fillId="0" borderId="13" xfId="0" applyNumberFormat="1" applyFont="1" applyFill="1" applyBorder="1" applyAlignment="1">
      <alignment horizontal="right"/>
    </xf>
    <xf numFmtId="4" fontId="12" fillId="0" borderId="0" xfId="0" applyNumberFormat="1" applyFont="1" applyFill="1"/>
    <xf numFmtId="169" fontId="12" fillId="0" borderId="0" xfId="0" applyNumberFormat="1" applyFont="1" applyFill="1"/>
    <xf numFmtId="169" fontId="12" fillId="0" borderId="0" xfId="0" applyNumberFormat="1" applyFont="1" applyFill="1"/>
    <xf numFmtId="169" fontId="12" fillId="0" borderId="0" xfId="0" applyNumberFormat="1" applyFont="1" applyFill="1"/>
    <xf numFmtId="4" fontId="0" fillId="0" borderId="0" xfId="0" applyNumberFormat="1"/>
    <xf numFmtId="4" fontId="12" fillId="0" borderId="13" xfId="0" applyNumberFormat="1" applyFont="1" applyFill="1" applyBorder="1"/>
    <xf numFmtId="167" fontId="9" fillId="0" borderId="0" xfId="2" applyNumberFormat="1" applyFont="1" applyFill="1" applyBorder="1"/>
    <xf numFmtId="167" fontId="11" fillId="0" borderId="0" xfId="2" applyNumberFormat="1" applyFont="1" applyBorder="1"/>
    <xf numFmtId="167" fontId="11" fillId="0" borderId="0" xfId="2" applyNumberFormat="1" applyFont="1" applyFill="1" applyBorder="1"/>
    <xf numFmtId="4" fontId="12" fillId="0" borderId="13" xfId="0" applyNumberFormat="1" applyFont="1" applyFill="1" applyBorder="1"/>
    <xf numFmtId="173" fontId="0" fillId="0" borderId="0" xfId="0" applyNumberFormat="1"/>
    <xf numFmtId="172" fontId="9" fillId="0" borderId="13" xfId="1" applyNumberFormat="1" applyFont="1" applyFill="1" applyBorder="1"/>
    <xf numFmtId="172" fontId="9" fillId="0" borderId="0" xfId="1" applyNumberFormat="1" applyFont="1" applyFill="1" applyBorder="1"/>
    <xf numFmtId="4" fontId="12" fillId="0" borderId="13" xfId="0" applyNumberFormat="1" applyFont="1" applyFill="1" applyBorder="1" applyAlignment="1">
      <alignment horizontal="right"/>
    </xf>
    <xf numFmtId="174" fontId="9" fillId="0" borderId="0" xfId="0" applyNumberFormat="1" applyFont="1" applyFill="1"/>
    <xf numFmtId="174" fontId="9" fillId="0" borderId="0" xfId="1" applyNumberFormat="1" applyFont="1" applyFill="1" applyBorder="1"/>
    <xf numFmtId="174" fontId="12" fillId="0" borderId="0" xfId="1" applyNumberFormat="1" applyFont="1" applyFill="1" applyBorder="1"/>
    <xf numFmtId="174" fontId="12" fillId="0" borderId="11" xfId="0" applyNumberFormat="1" applyFont="1" applyFill="1" applyBorder="1"/>
    <xf numFmtId="174" fontId="9" fillId="0" borderId="11" xfId="0" applyNumberFormat="1" applyFont="1" applyFill="1" applyBorder="1"/>
    <xf numFmtId="174" fontId="12" fillId="0" borderId="11" xfId="1" applyNumberFormat="1" applyFont="1" applyFill="1" applyBorder="1"/>
    <xf numFmtId="174" fontId="9" fillId="0" borderId="11" xfId="1" applyNumberFormat="1" applyFont="1" applyFill="1" applyBorder="1"/>
    <xf numFmtId="174" fontId="12" fillId="0" borderId="1" xfId="0" applyNumberFormat="1" applyFont="1" applyFill="1" applyBorder="1"/>
    <xf numFmtId="174" fontId="2" fillId="0" borderId="0" xfId="0" applyNumberFormat="1" applyFont="1" applyBorder="1"/>
    <xf numFmtId="174" fontId="12" fillId="0" borderId="13" xfId="0" applyNumberFormat="1" applyFont="1" applyFill="1" applyBorder="1"/>
    <xf numFmtId="174" fontId="9" fillId="0" borderId="13" xfId="0" applyNumberFormat="1" applyFont="1" applyFill="1" applyBorder="1"/>
    <xf numFmtId="174" fontId="12" fillId="0" borderId="13" xfId="1" applyNumberFormat="1" applyFont="1" applyFill="1" applyBorder="1"/>
    <xf numFmtId="174" fontId="9" fillId="0" borderId="13" xfId="1" applyNumberFormat="1" applyFont="1" applyFill="1" applyBorder="1"/>
    <xf numFmtId="174" fontId="0" fillId="0" borderId="0" xfId="0" applyNumberFormat="1"/>
    <xf numFmtId="174" fontId="12" fillId="0" borderId="0" xfId="0" applyNumberFormat="1" applyFont="1" applyFill="1"/>
    <xf numFmtId="0" fontId="0" fillId="0" borderId="0" xfId="0" applyFill="1"/>
    <xf numFmtId="4" fontId="12" fillId="0" borderId="13" xfId="1" applyNumberFormat="1" applyFont="1" applyFill="1" applyBorder="1" applyAlignment="1">
      <alignment horizontal="right"/>
    </xf>
    <xf numFmtId="4" fontId="9" fillId="0" borderId="1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4" fillId="0" borderId="0" xfId="0" quotePrefix="1" applyFont="1" applyBorder="1" applyAlignment="1">
      <alignment vertical="center" wrapText="1"/>
    </xf>
  </cellXfs>
  <cellStyles count="84">
    <cellStyle name="20% - Accent1 2" xfId="52" xr:uid="{2B0B7729-5401-4DC0-965C-B41D5FFD6EFD}"/>
    <cellStyle name="20% - Accent2 2" xfId="56" xr:uid="{8668C508-BAD0-4BF7-9AB7-8AEE23451659}"/>
    <cellStyle name="20% - Accent3 2" xfId="60" xr:uid="{03ABE53B-A916-462E-8AA6-DACC82DDA842}"/>
    <cellStyle name="20% - Accent4 2" xfId="64" xr:uid="{B648E206-D3EE-495E-A8BB-8494DCA5226D}"/>
    <cellStyle name="20% - Accent5 2" xfId="68" xr:uid="{3FDB80B9-22F8-49CA-81EC-986F13E28CA6}"/>
    <cellStyle name="20% - Accent6 2" xfId="72" xr:uid="{E009FBA1-D034-4BBA-8764-BB0F7AF5F194}"/>
    <cellStyle name="40% - Accent1 2" xfId="53" xr:uid="{6B9D85BD-C5D2-4204-8C46-9E0E2691E62C}"/>
    <cellStyle name="40% - Accent2 2" xfId="57" xr:uid="{FC98CED9-F2E6-4809-BC31-06268BC80A18}"/>
    <cellStyle name="40% - Accent3 2" xfId="61" xr:uid="{9130DF08-2E5C-4C6D-B87A-DC7EF9662B2C}"/>
    <cellStyle name="40% - Accent4 2" xfId="65" xr:uid="{08C6CF82-B1AA-463B-AFCB-5AB7758E84DF}"/>
    <cellStyle name="40% - Accent5 2" xfId="69" xr:uid="{805DB59A-77B7-4F4E-8AC7-9F28EB82A896}"/>
    <cellStyle name="40% - Accent6 2" xfId="73" xr:uid="{B3D8B90F-3750-4F1F-B96F-9559154B7676}"/>
    <cellStyle name="60% - Accent1 2" xfId="54" xr:uid="{A56EF0DE-F79E-48F6-851A-590ABF6C47EC}"/>
    <cellStyle name="60% - Accent2 2" xfId="58" xr:uid="{AA36BF32-C3AD-4799-8678-C36D5C4397E7}"/>
    <cellStyle name="60% - Accent3 2" xfId="62" xr:uid="{8DE6E655-9793-40EA-8C37-E49D42370FD5}"/>
    <cellStyle name="60% - Accent4 2" xfId="66" xr:uid="{64E62F55-1E94-4A54-9EDF-3BFB0BE70C0A}"/>
    <cellStyle name="60% - Accent5 2" xfId="70" xr:uid="{AB6D0E64-444C-4E0A-82B7-3E218FDCC109}"/>
    <cellStyle name="60% - Accent6 2" xfId="74" xr:uid="{BB8A7BDA-D37E-421D-B27A-75952B67D9CB}"/>
    <cellStyle name="Accent1 2" xfId="51" xr:uid="{00F45FEF-5B1D-4961-BB10-15245D2BACC3}"/>
    <cellStyle name="Accent2 2" xfId="55" xr:uid="{8AD53B59-BB35-4512-8425-150BA1C08192}"/>
    <cellStyle name="Accent3 2" xfId="59" xr:uid="{B1864F2F-5CB1-47D1-9899-AB5A9631FBD3}"/>
    <cellStyle name="Accent4 2" xfId="63" xr:uid="{C2B9CA17-FF14-4352-A1A0-2F293A5D7901}"/>
    <cellStyle name="Accent5 2" xfId="67" xr:uid="{34A19C36-9A20-4240-8A5A-8A3C6F3945DE}"/>
    <cellStyle name="Accent6 2" xfId="71" xr:uid="{12FF8A2F-7A2E-46AA-9B5C-8F304BBA78F4}"/>
    <cellStyle name="Bad 2" xfId="41" xr:uid="{B3A7CFD6-A9A5-4F63-A978-57D3CC831C72}"/>
    <cellStyle name="Calculation 2" xfId="45" xr:uid="{BDFE4072-E7EE-4F30-9059-33B3EC4E4A02}"/>
    <cellStyle name="Check Cell 2" xfId="47" xr:uid="{8B8D7EA8-FA07-4966-ADA2-A1C93B6E931E}"/>
    <cellStyle name="Comma" xfId="1" builtinId="3"/>
    <cellStyle name="Comma 11" xfId="15" xr:uid="{36C80468-65DB-4E17-956B-B467DF64CD3B}"/>
    <cellStyle name="Comma 2" xfId="9" xr:uid="{30244440-7816-429C-A388-181670CCB659}"/>
    <cellStyle name="Comma 2 10" xfId="16" xr:uid="{1466B143-9472-4A41-8AAE-7731F85F17DA}"/>
    <cellStyle name="Comma 2 2" xfId="17" xr:uid="{6824D182-C9D8-40F4-A6AF-21F3411AB153}"/>
    <cellStyle name="Comma 2 3" xfId="22" xr:uid="{95E7014F-1E1D-452D-A4B2-0BF388EC440E}"/>
    <cellStyle name="Comma 2 4" xfId="25" xr:uid="{258F610D-DDE1-4C87-B4CA-D4ADADF3E97D}"/>
    <cellStyle name="Comma 2 5" xfId="28" xr:uid="{814AF264-8C49-4501-A4FA-CD7B8B23B654}"/>
    <cellStyle name="Comma 2 6" xfId="79" xr:uid="{82B230F2-1745-407F-BA9B-D35C31345FA2}"/>
    <cellStyle name="Comma 3" xfId="11" xr:uid="{7C0946E9-E7C3-402E-B9A3-E5CA3FBA666F}"/>
    <cellStyle name="Comma 3 2" xfId="78" xr:uid="{AC85EFB3-1A57-4E39-84CE-CDEE8CE073B5}"/>
    <cellStyle name="Comma 3 2 2" xfId="81" xr:uid="{D74882C6-0769-451A-8306-6F41376CB03C}"/>
    <cellStyle name="Comma 3 3" xfId="80" xr:uid="{41692467-BA36-4541-B489-229603087862}"/>
    <cellStyle name="Comma 3 4" xfId="82" xr:uid="{DB9FA1BF-3C10-45B0-904F-3D5AE82F669D}"/>
    <cellStyle name="Comma 4" xfId="13" xr:uid="{F2BA437A-E19F-4313-AC37-682CD15FAB65}"/>
    <cellStyle name="Comma 4 2" xfId="30" xr:uid="{26F0B544-51CA-4089-A389-456CC7B90BA8}"/>
    <cellStyle name="Comma 5" xfId="31" xr:uid="{9AA2564D-0246-43B0-8B45-D1E5415B8775}"/>
    <cellStyle name="Currency 2" xfId="20" xr:uid="{7FBBB531-98D6-4F6F-8952-30361FFE78E3}"/>
    <cellStyle name="Currency 3" xfId="8" xr:uid="{DC989AE2-0479-46D1-93CC-E8ED0B1B2E01}"/>
    <cellStyle name="Explanatory Text 2" xfId="49" xr:uid="{1F5346DC-2EA1-4D6D-9257-67633FD70766}"/>
    <cellStyle name="Good 2" xfId="40" xr:uid="{4F8A939C-5EAA-4D51-8F88-0BC760D10FEC}"/>
    <cellStyle name="Heading 1 2" xfId="36" xr:uid="{65287ADA-2E05-4494-ADC1-8579B662DE16}"/>
    <cellStyle name="Heading 2 2" xfId="37" xr:uid="{270C7634-2467-4A32-BAF4-0EEA0E59C4BB}"/>
    <cellStyle name="Heading 3 2" xfId="38" xr:uid="{C145313A-6778-4191-AC40-A4FA2B00D97B}"/>
    <cellStyle name="Heading 4 2" xfId="39" xr:uid="{3B269AAC-D460-44F9-985A-C628E04A274D}"/>
    <cellStyle name="Hyperlink" xfId="6" builtinId="8"/>
    <cellStyle name="Input 2" xfId="43" xr:uid="{704C4F27-315E-4AFF-B7DC-F1177392E8BE}"/>
    <cellStyle name="Linked Cell 2" xfId="46" xr:uid="{61FD0B58-42AE-4F6D-ADB7-EF52C79DF267}"/>
    <cellStyle name="Neutral 2" xfId="42" xr:uid="{F16015ED-FFBE-4A1B-A656-93F7A606B1FA}"/>
    <cellStyle name="Normal" xfId="0" builtinId="0"/>
    <cellStyle name="Normal 2" xfId="4" xr:uid="{162D2476-BF2C-42B1-B919-EB9DB124B2B4}"/>
    <cellStyle name="Normal 2 2" xfId="21" xr:uid="{5ADAF2AE-F969-4C02-8F05-8AEB3C79940C}"/>
    <cellStyle name="Normal 2 2 2" xfId="32" xr:uid="{A9435205-7766-47DD-8EE5-85B720A6CDEB}"/>
    <cellStyle name="Normal 2 3" xfId="24" xr:uid="{B2C22F63-78DE-4B27-99EE-3D98E6C6695B}"/>
    <cellStyle name="Normal 2 4" xfId="29" xr:uid="{13525D72-D9CD-41C3-896F-F40CD27B46B4}"/>
    <cellStyle name="Normal 2 5" xfId="12" xr:uid="{CD22ADAE-5140-4222-A802-DB3F99414BF7}"/>
    <cellStyle name="Normal 3" xfId="3" xr:uid="{E284281F-94A8-41D4-BBD6-9DEFA9B60E28}"/>
    <cellStyle name="Normal 3 2" xfId="33" xr:uid="{81E16DC9-7AA6-466C-AC65-D98C9259232E}"/>
    <cellStyle name="Normal 4" xfId="19" xr:uid="{26EE59A7-9030-4710-8272-76A8D975C38A}"/>
    <cellStyle name="Normal 5" xfId="34" xr:uid="{F2385992-8BFB-43FC-BC77-F8E5E8806829}"/>
    <cellStyle name="Normal 6" xfId="75" xr:uid="{D0E3B484-F361-4CDB-81CB-69EE39A06077}"/>
    <cellStyle name="Normal 7" xfId="76" xr:uid="{A38856BB-3F94-45E4-810A-F76124296093}"/>
    <cellStyle name="Normal 8" xfId="77" xr:uid="{F0F327DA-DBC1-4866-A7B5-ECC734FA79C8}"/>
    <cellStyle name="Normal 9" xfId="83" xr:uid="{B7648D7F-B921-428C-8F78-C0BA3B9F9777}"/>
    <cellStyle name="Normal_Reconciliation" xfId="5" xr:uid="{31696182-CFBC-4DAE-BB76-A4DB7852F2C4}"/>
    <cellStyle name="Note" xfId="7" builtinId="10" customBuiltin="1"/>
    <cellStyle name="Output 2" xfId="44" xr:uid="{55F3AFEC-C00D-47B4-B33B-C07974295C06}"/>
    <cellStyle name="Percent" xfId="2" builtinId="5"/>
    <cellStyle name="Percent 2" xfId="10" xr:uid="{86DC1787-158C-4207-A7BC-20C6ED1B522B}"/>
    <cellStyle name="Percent 2 2" xfId="18" xr:uid="{0E0375DF-BEFF-4F2A-A32E-3344B24E8925}"/>
    <cellStyle name="Percent 2 3" xfId="23" xr:uid="{94A9A403-11EF-4D83-A107-E90C8316E3E9}"/>
    <cellStyle name="Percent 2 4" xfId="26" xr:uid="{21309D95-B242-42B1-A68D-F1C0152BA264}"/>
    <cellStyle name="Percent 2 5" xfId="27" xr:uid="{09F7086D-BBA5-461A-BB22-512BC1ABEC71}"/>
    <cellStyle name="Percent 3" xfId="14" xr:uid="{DB49E472-3608-421E-A581-3234137B1EC0}"/>
    <cellStyle name="Title 2" xfId="35" xr:uid="{14A7C616-D993-4A6C-8A6A-AF2EDC157C1D}"/>
    <cellStyle name="Total 2" xfId="50" xr:uid="{E44AFE29-1469-41AD-A415-4CE700888FC4}"/>
    <cellStyle name="Warning Text 2" xfId="48" xr:uid="{A5489A69-48DF-4B85-BEAB-8008E607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02F2-0526-4030-96EF-9AC75D4A94A3}">
  <sheetPr codeName="Sheet1"/>
  <dimension ref="B1:D13"/>
  <sheetViews>
    <sheetView showGridLines="0" tabSelected="1" workbookViewId="0">
      <selection activeCell="I9" sqref="I9"/>
    </sheetView>
  </sheetViews>
  <sheetFormatPr defaultRowHeight="14.25" x14ac:dyDescent="0.45"/>
  <cols>
    <col min="1" max="1" width="1.3984375" customWidth="1"/>
    <col min="2" max="2" width="4.73046875" customWidth="1"/>
    <col min="3" max="3" width="67.3984375" customWidth="1"/>
  </cols>
  <sheetData>
    <row r="1" spans="2:4" ht="10.5" customHeight="1" thickBot="1" x14ac:dyDescent="0.5"/>
    <row r="2" spans="2:4" x14ac:dyDescent="0.45">
      <c r="B2" s="9"/>
      <c r="C2" s="10"/>
      <c r="D2" s="11"/>
    </row>
    <row r="3" spans="2:4" ht="21" x14ac:dyDescent="0.65">
      <c r="B3" s="12"/>
      <c r="C3" s="94" t="s">
        <v>16</v>
      </c>
      <c r="D3" s="13"/>
    </row>
    <row r="4" spans="2:4" x14ac:dyDescent="0.45">
      <c r="B4" s="12"/>
      <c r="C4" s="14"/>
      <c r="D4" s="13"/>
    </row>
    <row r="5" spans="2:4" ht="85.5" x14ac:dyDescent="0.45">
      <c r="B5" s="12"/>
      <c r="C5" s="165" t="s">
        <v>76</v>
      </c>
      <c r="D5" s="13"/>
    </row>
    <row r="6" spans="2:4" x14ac:dyDescent="0.45">
      <c r="B6" s="12"/>
      <c r="C6" s="14"/>
      <c r="D6" s="13"/>
    </row>
    <row r="7" spans="2:4" ht="15.75" x14ac:dyDescent="0.5">
      <c r="B7" s="12"/>
      <c r="C7" s="60" t="s">
        <v>17</v>
      </c>
      <c r="D7" s="13"/>
    </row>
    <row r="8" spans="2:4" x14ac:dyDescent="0.45">
      <c r="B8" s="12">
        <v>1</v>
      </c>
      <c r="C8" s="15" t="s">
        <v>20</v>
      </c>
      <c r="D8" s="13"/>
    </row>
    <row r="9" spans="2:4" x14ac:dyDescent="0.45">
      <c r="B9" s="12">
        <v>2</v>
      </c>
      <c r="C9" s="15" t="s">
        <v>18</v>
      </c>
      <c r="D9" s="13"/>
    </row>
    <row r="10" spans="2:4" x14ac:dyDescent="0.45">
      <c r="B10" s="12">
        <v>3</v>
      </c>
      <c r="C10" s="15" t="s">
        <v>19</v>
      </c>
      <c r="D10" s="13"/>
    </row>
    <row r="11" spans="2:4" x14ac:dyDescent="0.45">
      <c r="B11" s="12">
        <v>4</v>
      </c>
      <c r="C11" s="15" t="s">
        <v>31</v>
      </c>
      <c r="D11" s="13"/>
    </row>
    <row r="12" spans="2:4" x14ac:dyDescent="0.45">
      <c r="B12" s="12">
        <v>5</v>
      </c>
      <c r="C12" s="15" t="s">
        <v>37</v>
      </c>
      <c r="D12" s="13"/>
    </row>
    <row r="13" spans="2:4" ht="14.65" thickBot="1" x14ac:dyDescent="0.5">
      <c r="B13" s="16"/>
      <c r="C13" s="17"/>
      <c r="D13" s="18"/>
    </row>
  </sheetData>
  <hyperlinks>
    <hyperlink ref="C8" location="'Key Metrics'!A2" display="Key Metrics" xr:uid="{09A66329-08EA-4DF1-A9CE-45741B4A92BF}"/>
    <hyperlink ref="C9" location="'Consolidated PL'!A2" display="Consolidated Quarterly Income Statements" xr:uid="{E44E882E-C536-4534-B94E-04CE44FB0651}"/>
    <hyperlink ref="C10" location="'Segment PL'!A2" display="Segment history" xr:uid="{CA036A1D-D3DD-4C6B-B8FA-414C9410DFE7}"/>
    <hyperlink ref="C11" location="'Portfolio Financials'!A2" display="Portfolio Financials" xr:uid="{5CF78073-86BB-4F05-83BB-E8655158878F}"/>
    <hyperlink ref="C12" location="'Rental and Subs'!A2" display="Rental and Subs PL" xr:uid="{5BA597F8-3D63-44D6-B222-DBCF416C41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9D9-B97B-4B3B-AB42-CC1ED854F13C}">
  <sheetPr codeName="Sheet2"/>
  <dimension ref="A1:W38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4" sqref="V4"/>
    </sheetView>
  </sheetViews>
  <sheetFormatPr defaultColWidth="9.1328125" defaultRowHeight="14.25" outlineLevelCol="1" x14ac:dyDescent="0.45"/>
  <cols>
    <col min="1" max="1" width="40.1328125" style="14" customWidth="1"/>
    <col min="2" max="2" width="5.73046875" style="14" customWidth="1"/>
    <col min="3" max="3" width="11.86328125" style="14" bestFit="1" customWidth="1"/>
    <col min="4" max="7" width="9.1328125" style="14" hidden="1" customWidth="1" outlineLevel="1"/>
    <col min="8" max="8" width="9.1328125" style="50" customWidth="1" collapsed="1"/>
    <col min="9" max="12" width="9.1328125" style="14" hidden="1" customWidth="1" outlineLevel="1"/>
    <col min="13" max="13" width="9.1328125" style="50" customWidth="1" collapsed="1"/>
    <col min="14" max="17" width="9.1328125" style="14" hidden="1" customWidth="1" outlineLevel="1"/>
    <col min="18" max="18" width="9.1328125" style="50" customWidth="1" collapsed="1"/>
    <col min="19" max="22" width="9.1328125" style="14" customWidth="1" outlineLevel="1"/>
    <col min="23" max="16384" width="9.1328125" style="14"/>
  </cols>
  <sheetData>
    <row r="1" spans="1:23" ht="18.75" customHeight="1" x14ac:dyDescent="0.55000000000000004">
      <c r="A1" s="64" t="s">
        <v>22</v>
      </c>
      <c r="B1" s="65" t="s">
        <v>21</v>
      </c>
      <c r="C1" s="66"/>
      <c r="D1" s="30"/>
      <c r="E1" s="30"/>
      <c r="F1" s="30"/>
      <c r="G1" s="30"/>
      <c r="I1" s="30"/>
      <c r="J1" s="30"/>
      <c r="K1" s="30"/>
      <c r="L1" s="30"/>
      <c r="N1" s="30"/>
      <c r="O1" s="30"/>
      <c r="P1" s="30"/>
      <c r="Q1" s="30"/>
      <c r="S1" s="30"/>
      <c r="T1" s="30"/>
      <c r="U1" s="30"/>
    </row>
    <row r="2" spans="1:23" ht="15.75" x14ac:dyDescent="0.5">
      <c r="A2" s="67" t="s">
        <v>27</v>
      </c>
      <c r="B2" s="67"/>
      <c r="C2" s="67"/>
    </row>
    <row r="3" spans="1:23" ht="15.75" x14ac:dyDescent="0.5">
      <c r="A3" s="67"/>
      <c r="B3" s="67"/>
      <c r="C3" s="67"/>
    </row>
    <row r="4" spans="1:23" ht="15" customHeight="1" x14ac:dyDescent="0.45">
      <c r="A4" s="34" t="s">
        <v>0</v>
      </c>
      <c r="B4" s="34"/>
      <c r="C4" s="61" t="s">
        <v>41</v>
      </c>
      <c r="D4" s="36">
        <v>42887</v>
      </c>
      <c r="E4" s="36">
        <v>42979</v>
      </c>
      <c r="F4" s="36">
        <v>43070</v>
      </c>
      <c r="G4" s="36">
        <v>43160</v>
      </c>
      <c r="H4" s="44" t="s">
        <v>38</v>
      </c>
      <c r="I4" s="36">
        <v>43252</v>
      </c>
      <c r="J4" s="36">
        <v>43344</v>
      </c>
      <c r="K4" s="36">
        <v>43435</v>
      </c>
      <c r="L4" s="36">
        <v>43525</v>
      </c>
      <c r="M4" s="44" t="s">
        <v>39</v>
      </c>
      <c r="N4" s="36">
        <v>43617</v>
      </c>
      <c r="O4" s="36">
        <v>43709</v>
      </c>
      <c r="P4" s="36">
        <v>43800</v>
      </c>
      <c r="Q4" s="36">
        <v>43891</v>
      </c>
      <c r="R4" s="44" t="s">
        <v>40</v>
      </c>
      <c r="S4" s="36">
        <v>43983</v>
      </c>
      <c r="T4" s="36">
        <v>44075</v>
      </c>
      <c r="U4" s="36">
        <v>44166</v>
      </c>
      <c r="V4" s="36">
        <v>44256</v>
      </c>
      <c r="W4" s="44" t="s">
        <v>74</v>
      </c>
    </row>
    <row r="5" spans="1:23" ht="15" customHeight="1" x14ac:dyDescent="0.45">
      <c r="A5" s="62" t="s">
        <v>42</v>
      </c>
      <c r="B5" s="34"/>
      <c r="C5" s="34"/>
      <c r="D5" s="33"/>
      <c r="E5" s="33"/>
      <c r="F5" s="33"/>
      <c r="G5" s="33"/>
      <c r="H5" s="45"/>
      <c r="I5" s="33"/>
      <c r="J5" s="33"/>
      <c r="K5" s="33"/>
      <c r="L5" s="33"/>
      <c r="M5" s="45"/>
      <c r="N5" s="33"/>
      <c r="O5" s="33"/>
      <c r="P5" s="33"/>
      <c r="Q5" s="33"/>
      <c r="R5" s="45"/>
      <c r="S5" s="33"/>
      <c r="T5" s="33"/>
      <c r="U5" s="33"/>
    </row>
    <row r="6" spans="1:23" s="68" customFormat="1" ht="15" customHeight="1" x14ac:dyDescent="0.45">
      <c r="A6" s="68" t="s">
        <v>73</v>
      </c>
      <c r="B6" s="40"/>
      <c r="C6" s="69" t="s">
        <v>53</v>
      </c>
      <c r="D6" s="70">
        <v>8.14</v>
      </c>
      <c r="E6" s="70">
        <v>8.64</v>
      </c>
      <c r="F6" s="70">
        <v>9.1</v>
      </c>
      <c r="G6" s="70">
        <v>9.73</v>
      </c>
      <c r="H6" s="49">
        <v>9.73</v>
      </c>
      <c r="I6" s="70">
        <v>9.74</v>
      </c>
      <c r="J6" s="70">
        <v>11</v>
      </c>
      <c r="K6" s="63">
        <v>11.7</v>
      </c>
      <c r="L6" s="63">
        <v>11.43</v>
      </c>
      <c r="M6" s="49">
        <v>11.43</v>
      </c>
      <c r="N6" s="63">
        <v>11.64</v>
      </c>
      <c r="O6" s="63">
        <v>12.01</v>
      </c>
      <c r="P6" s="63">
        <v>13.49</v>
      </c>
      <c r="Q6" s="63">
        <v>16.7</v>
      </c>
      <c r="R6" s="87">
        <v>16.7</v>
      </c>
      <c r="S6" s="70">
        <v>15.6</v>
      </c>
      <c r="T6" s="63">
        <v>16.100000000000001</v>
      </c>
      <c r="U6" s="63">
        <v>17.3</v>
      </c>
    </row>
    <row r="7" spans="1:23" s="68" customFormat="1" ht="15" customHeight="1" x14ac:dyDescent="0.45">
      <c r="B7" s="40"/>
      <c r="C7" s="69"/>
      <c r="D7" s="70"/>
      <c r="E7" s="70"/>
      <c r="F7" s="70"/>
      <c r="G7" s="70"/>
      <c r="H7" s="49"/>
      <c r="I7" s="70"/>
      <c r="J7" s="70"/>
      <c r="K7" s="63"/>
      <c r="L7" s="63"/>
      <c r="M7" s="49"/>
      <c r="N7" s="63"/>
      <c r="O7" s="63"/>
      <c r="P7" s="63"/>
      <c r="Q7" s="63"/>
      <c r="R7" s="87"/>
      <c r="S7" s="70"/>
      <c r="T7" s="63"/>
      <c r="U7" s="63"/>
    </row>
    <row r="8" spans="1:23" s="68" customFormat="1" ht="15" customHeight="1" x14ac:dyDescent="0.45">
      <c r="A8" s="68" t="s">
        <v>43</v>
      </c>
      <c r="C8" s="69"/>
      <c r="D8" s="40"/>
      <c r="E8" s="40"/>
      <c r="F8" s="40"/>
      <c r="G8" s="40"/>
      <c r="H8" s="87"/>
      <c r="I8" s="40"/>
      <c r="J8" s="40"/>
      <c r="K8" s="40"/>
      <c r="L8" s="40"/>
      <c r="M8" s="87"/>
      <c r="N8" s="40"/>
      <c r="O8" s="40"/>
      <c r="P8" s="40"/>
      <c r="Q8" s="40"/>
      <c r="R8" s="87"/>
      <c r="S8" s="40"/>
      <c r="T8" s="40"/>
      <c r="U8" s="40"/>
    </row>
    <row r="9" spans="1:23" s="72" customFormat="1" ht="15" customHeight="1" x14ac:dyDescent="0.45">
      <c r="A9" s="71" t="s">
        <v>44</v>
      </c>
      <c r="C9" s="73" t="s">
        <v>54</v>
      </c>
      <c r="D9" s="140">
        <v>0.43215272954831763</v>
      </c>
      <c r="E9" s="140">
        <v>0.43</v>
      </c>
      <c r="F9" s="140">
        <v>0.43</v>
      </c>
      <c r="G9" s="140">
        <v>0.42</v>
      </c>
      <c r="H9" s="138">
        <v>0.42656339016534545</v>
      </c>
      <c r="I9" s="140">
        <v>0.41</v>
      </c>
      <c r="J9" s="140">
        <v>0.41</v>
      </c>
      <c r="K9" s="140">
        <v>0.42</v>
      </c>
      <c r="L9" s="140">
        <v>0.4</v>
      </c>
      <c r="M9" s="138">
        <v>0.41</v>
      </c>
      <c r="N9" s="140">
        <v>0.38</v>
      </c>
      <c r="O9" s="140">
        <v>0.39</v>
      </c>
      <c r="P9" s="140">
        <v>0.38</v>
      </c>
      <c r="Q9" s="140">
        <v>0.38</v>
      </c>
      <c r="R9" s="138">
        <v>0.38</v>
      </c>
      <c r="S9" s="140">
        <v>0.37</v>
      </c>
      <c r="T9" s="140">
        <v>0.36</v>
      </c>
      <c r="U9" s="140">
        <v>0.37</v>
      </c>
    </row>
    <row r="10" spans="1:23" s="72" customFormat="1" ht="15" customHeight="1" x14ac:dyDescent="0.45">
      <c r="A10" s="71" t="s">
        <v>45</v>
      </c>
      <c r="C10" s="73" t="s">
        <v>54</v>
      </c>
      <c r="D10" s="140">
        <v>0.56784727045168237</v>
      </c>
      <c r="E10" s="140">
        <v>0.56999999999999995</v>
      </c>
      <c r="F10" s="140">
        <v>0.56999999999999995</v>
      </c>
      <c r="G10" s="140">
        <v>0.57999999999999996</v>
      </c>
      <c r="H10" s="138">
        <v>0.57343660983465461</v>
      </c>
      <c r="I10" s="140">
        <v>0.59</v>
      </c>
      <c r="J10" s="140">
        <v>0.59</v>
      </c>
      <c r="K10" s="140">
        <v>0.57999999999999996</v>
      </c>
      <c r="L10" s="140">
        <v>0.6</v>
      </c>
      <c r="M10" s="138">
        <v>0.59</v>
      </c>
      <c r="N10" s="140">
        <v>0.62</v>
      </c>
      <c r="O10" s="140">
        <v>0.61</v>
      </c>
      <c r="P10" s="140">
        <v>0.62</v>
      </c>
      <c r="Q10" s="140">
        <v>0.62</v>
      </c>
      <c r="R10" s="138">
        <v>0.62</v>
      </c>
      <c r="S10" s="140">
        <v>0.63</v>
      </c>
      <c r="T10" s="140">
        <v>0.64</v>
      </c>
      <c r="U10" s="140">
        <v>0.63</v>
      </c>
    </row>
    <row r="11" spans="1:23" s="68" customFormat="1" ht="15" customHeight="1" x14ac:dyDescent="0.45">
      <c r="A11" s="68" t="s">
        <v>70</v>
      </c>
      <c r="C11" s="69"/>
      <c r="D11" s="40"/>
      <c r="E11" s="40"/>
      <c r="F11" s="40"/>
      <c r="G11" s="40"/>
      <c r="H11" s="87"/>
      <c r="I11" s="40"/>
      <c r="J11" s="40"/>
      <c r="K11" s="40"/>
      <c r="L11" s="40"/>
      <c r="M11" s="87"/>
      <c r="N11" s="40"/>
      <c r="O11" s="40"/>
      <c r="P11" s="40"/>
      <c r="Q11" s="40"/>
      <c r="R11" s="87"/>
      <c r="S11" s="40"/>
      <c r="T11" s="40"/>
      <c r="U11" s="40"/>
    </row>
    <row r="12" spans="1:23" s="72" customFormat="1" ht="15" customHeight="1" x14ac:dyDescent="0.45">
      <c r="A12" s="71" t="s">
        <v>46</v>
      </c>
      <c r="B12" s="74"/>
      <c r="C12" s="73" t="s">
        <v>54</v>
      </c>
      <c r="D12" s="140">
        <f>'Portfolio Financials'!D$6/'Segment PL'!D$6</f>
        <v>0.70104387538847335</v>
      </c>
      <c r="E12" s="140">
        <f>'Portfolio Financials'!E$6/'Segment PL'!E$6</f>
        <v>0.67916617127121293</v>
      </c>
      <c r="F12" s="140">
        <f>'Portfolio Financials'!F$6/'Segment PL'!F$6</f>
        <v>0.67103073879081332</v>
      </c>
      <c r="G12" s="140">
        <f>'Portfolio Financials'!G$6/'Segment PL'!G$6</f>
        <v>0.652057856614634</v>
      </c>
      <c r="H12" s="138">
        <f>'Portfolio Financials'!H$6/'Segment PL'!H$6</f>
        <v>0.67553053992408907</v>
      </c>
      <c r="I12" s="140">
        <f>'Portfolio Financials'!I$6/'Segment PL'!I$6</f>
        <v>0.66813896454758892</v>
      </c>
      <c r="J12" s="140">
        <f>'Portfolio Financials'!J$6/'Segment PL'!J$6</f>
        <v>0.65655602864213924</v>
      </c>
      <c r="K12" s="140">
        <f>'Portfolio Financials'!K$6/'Segment PL'!K$6</f>
        <v>0.64881582943932126</v>
      </c>
      <c r="L12" s="140">
        <f>'Portfolio Financials'!L$6/'Segment PL'!L$6</f>
        <v>0.62419262314591151</v>
      </c>
      <c r="M12" s="138">
        <f>'Portfolio Financials'!M$6/'Segment PL'!M$6</f>
        <v>0.64864303206496865</v>
      </c>
      <c r="N12" s="140">
        <f>'Portfolio Financials'!N$6/'Segment PL'!N$6</f>
        <v>0.63081071384121534</v>
      </c>
      <c r="O12" s="140">
        <f>'Portfolio Financials'!O$6/'Segment PL'!O$6</f>
        <v>0.63580387653103543</v>
      </c>
      <c r="P12" s="140">
        <f>'Portfolio Financials'!P$6/'Segment PL'!P$6</f>
        <v>0.63144850455932977</v>
      </c>
      <c r="Q12" s="140">
        <f>'Portfolio Financials'!Q$6/'Segment PL'!Q$6</f>
        <v>0.6109206092084194</v>
      </c>
      <c r="R12" s="138">
        <f>'Portfolio Financials'!R$6/'Segment PL'!R$6</f>
        <v>0.62698705571480684</v>
      </c>
      <c r="S12" s="140">
        <f>'Portfolio Financials'!S$6/'Segment PL'!S$6</f>
        <v>0.61860219300738606</v>
      </c>
      <c r="T12" s="140">
        <f>'Portfolio Financials'!T$6/'Segment PL'!T$6</f>
        <v>0.62351022219420082</v>
      </c>
      <c r="U12" s="140">
        <f>'Portfolio Financials'!U$6/'Segment PL'!U$6</f>
        <v>0.64483903469159454</v>
      </c>
    </row>
    <row r="13" spans="1:23" s="72" customFormat="1" ht="15" customHeight="1" x14ac:dyDescent="0.45">
      <c r="A13" s="71" t="s">
        <v>47</v>
      </c>
      <c r="C13" s="73" t="s">
        <v>54</v>
      </c>
      <c r="D13" s="140">
        <f>('Portfolio Financials'!D$12+'Portfolio Financials'!D$18)/'Segment PL'!D$6</f>
        <v>0.16902623417593388</v>
      </c>
      <c r="E13" s="140">
        <f>('Portfolio Financials'!E$12+'Portfolio Financials'!E$18)/'Segment PL'!E$6</f>
        <v>0.19623574442916589</v>
      </c>
      <c r="F13" s="140">
        <f>('Portfolio Financials'!F$12+'Portfolio Financials'!F$18)/'Segment PL'!F$6</f>
        <v>0.19926361753489991</v>
      </c>
      <c r="G13" s="140">
        <f>('Portfolio Financials'!G$12+'Portfolio Financials'!G$18)/'Segment PL'!G$6</f>
        <v>0.21379079315277583</v>
      </c>
      <c r="H13" s="138">
        <f>('Portfolio Financials'!H$12+'Portfolio Financials'!H$18)/'Segment PL'!H$6</f>
        <v>0.19482718614241762</v>
      </c>
      <c r="I13" s="140">
        <f>('Portfolio Financials'!I$12+'Portfolio Financials'!I$18)/'Segment PL'!I$6</f>
        <v>0.20460959547728716</v>
      </c>
      <c r="J13" s="140">
        <f>('Portfolio Financials'!J$12+'Portfolio Financials'!J$18)/'Segment PL'!J$6</f>
        <v>0.2224766525224964</v>
      </c>
      <c r="K13" s="140">
        <f>('Portfolio Financials'!K$12+'Portfolio Financials'!K$18)/'Segment PL'!K$6</f>
        <v>0.22439538468977874</v>
      </c>
      <c r="L13" s="140">
        <f>('Portfolio Financials'!L$12+'Portfolio Financials'!L$18)/'Segment PL'!L$6</f>
        <v>0.24601263503484944</v>
      </c>
      <c r="M13" s="138">
        <f>('Portfolio Financials'!M$12+'Portfolio Financials'!M$18)/'Segment PL'!M$6</f>
        <v>0.2250793961174716</v>
      </c>
      <c r="N13" s="140">
        <f>('Portfolio Financials'!N$12+'Portfolio Financials'!N$18)/'Segment PL'!N$6</f>
        <v>0.24005802614902308</v>
      </c>
      <c r="O13" s="140">
        <f>('Portfolio Financials'!O$12+'Portfolio Financials'!O$18)/'Segment PL'!O$6</f>
        <v>0.23355407247283827</v>
      </c>
      <c r="P13" s="140">
        <f>('Portfolio Financials'!P$12+'Portfolio Financials'!P$18)/'Segment PL'!P$6</f>
        <v>0.23705967514485302</v>
      </c>
      <c r="Q13" s="140">
        <f>('Portfolio Financials'!Q$12+'Portfolio Financials'!Q$18)/'Segment PL'!Q$6</f>
        <v>0.25011953371350898</v>
      </c>
      <c r="R13" s="138">
        <f>('Portfolio Financials'!R$12+'Portfolio Financials'!R$18)/'Segment PL'!R$6</f>
        <v>0.24033645183046132</v>
      </c>
      <c r="S13" s="140">
        <f>('Portfolio Financials'!S$12+'Portfolio Financials'!S$18)/'Segment PL'!S$6</f>
        <v>0.26261419002016451</v>
      </c>
      <c r="T13" s="140">
        <f>('Portfolio Financials'!T$12+'Portfolio Financials'!T$18)/'Segment PL'!T$6</f>
        <v>0.25781425085278403</v>
      </c>
      <c r="U13" s="140">
        <f>('Portfolio Financials'!U$12+'Portfolio Financials'!U$18)/'Segment PL'!U$6</f>
        <v>0.23615863692398664</v>
      </c>
    </row>
    <row r="14" spans="1:23" s="72" customFormat="1" ht="15" customHeight="1" x14ac:dyDescent="0.45">
      <c r="A14" s="71" t="s">
        <v>48</v>
      </c>
      <c r="C14" s="73" t="s">
        <v>54</v>
      </c>
      <c r="D14" s="140">
        <f>'Rental and Subs'!D$6/'Segment PL'!D$6</f>
        <v>1.0491712019923832E-2</v>
      </c>
      <c r="E14" s="140">
        <f>'Rental and Subs'!E$6/'Segment PL'!E$6</f>
        <v>1.0576163264501552E-2</v>
      </c>
      <c r="F14" s="140">
        <f>'Rental and Subs'!F$6/'Segment PL'!F$6</f>
        <v>1.0340566525173414E-2</v>
      </c>
      <c r="G14" s="140">
        <f>'Rental and Subs'!G$6/'Segment PL'!G$6</f>
        <v>1.0769916270390152E-2</v>
      </c>
      <c r="H14" s="138">
        <f>'Rental and Subs'!H$6/'Segment PL'!H$6</f>
        <v>1.0545053755641279E-2</v>
      </c>
      <c r="I14" s="140">
        <f>'Rental and Subs'!I$6/'Segment PL'!I$6</f>
        <v>1.0786926796902678E-2</v>
      </c>
      <c r="J14" s="140">
        <f>'Rental and Subs'!J$6/'Segment PL'!J$6</f>
        <v>1.0141802751657903E-2</v>
      </c>
      <c r="K14" s="140">
        <f>'Rental and Subs'!K$6/'Segment PL'!K$6</f>
        <v>1.0381471090945253E-2</v>
      </c>
      <c r="L14" s="140">
        <f>'Rental and Subs'!L$6/'Segment PL'!L$6</f>
        <v>1.0047649492770663E-2</v>
      </c>
      <c r="M14" s="138">
        <f>'Rental and Subs'!M$6/'Segment PL'!M$6</f>
        <v>1.0328627328568459E-2</v>
      </c>
      <c r="N14" s="140">
        <f>'Rental and Subs'!N$6/'Segment PL'!N$6</f>
        <v>1.0563162298232821E-2</v>
      </c>
      <c r="O14" s="140">
        <f>'Rental and Subs'!O$6/'Segment PL'!O$6</f>
        <v>1.0395276942651984E-2</v>
      </c>
      <c r="P14" s="140">
        <f>'Rental and Subs'!P$6/'Segment PL'!P$6</f>
        <v>1.0121130789422939E-2</v>
      </c>
      <c r="Q14" s="140">
        <f>'Rental and Subs'!Q$6/'Segment PL'!Q$6</f>
        <v>1.5698798795737028E-2</v>
      </c>
      <c r="R14" s="138">
        <f>'Rental and Subs'!R$6/'Segment PL'!R$6</f>
        <v>1.1759502278090016E-2</v>
      </c>
      <c r="S14" s="140">
        <f>'Rental and Subs'!S$6/'Segment PL'!S$6</f>
        <v>1.20074899080637E-2</v>
      </c>
      <c r="T14" s="140">
        <f>'Rental and Subs'!T$6/'Segment PL'!T$6</f>
        <v>1.1366633922512208E-2</v>
      </c>
      <c r="U14" s="140">
        <f>'Rental and Subs'!U$6/'Segment PL'!U$6</f>
        <v>1.1695389607010729E-2</v>
      </c>
    </row>
    <row r="15" spans="1:23" s="72" customFormat="1" ht="15" customHeight="1" x14ac:dyDescent="0.45">
      <c r="A15" s="71" t="s">
        <v>49</v>
      </c>
      <c r="C15" s="73" t="s">
        <v>54</v>
      </c>
      <c r="D15" s="140">
        <f>('Rental and Subs'!D$12+'Rental and Subs'!D$18)/'Segment PL'!D$6</f>
        <v>0.11943817841566884</v>
      </c>
      <c r="E15" s="140">
        <f>('Rental and Subs'!E$12+'Rental and Subs'!E$18)/'Segment PL'!E$6</f>
        <v>0.11402192103511979</v>
      </c>
      <c r="F15" s="140">
        <f>('Rental and Subs'!F$12+'Rental and Subs'!F$18)/'Segment PL'!F$6</f>
        <v>0.119365077149114</v>
      </c>
      <c r="G15" s="140">
        <f>('Rental and Subs'!G$12+'Rental and Subs'!G$18)/'Segment PL'!G$6</f>
        <v>0.12338143396219789</v>
      </c>
      <c r="H15" s="138">
        <f>('Rental and Subs'!H$12+'Rental and Subs'!H$18)/'Segment PL'!H$6</f>
        <v>0.11909722017785172</v>
      </c>
      <c r="I15" s="140">
        <f>('Rental and Subs'!I$12+'Rental and Subs'!I$18)/'Segment PL'!I$6</f>
        <v>0.11646451317822118</v>
      </c>
      <c r="J15" s="140">
        <f>('Rental and Subs'!J$12+'Rental and Subs'!J$18)/'Segment PL'!J$6</f>
        <v>0.11082551608370679</v>
      </c>
      <c r="K15" s="140">
        <f>('Rental and Subs'!K$12+'Rental and Subs'!K$18)/'Segment PL'!K$6</f>
        <v>0.11640731477995406</v>
      </c>
      <c r="L15" s="140">
        <f>('Rental and Subs'!L$12+'Rental and Subs'!L$18)/'Segment PL'!L$6</f>
        <v>0.11974709232647006</v>
      </c>
      <c r="M15" s="138">
        <f>('Rental and Subs'!M$12+'Rental and Subs'!M$18)/'Segment PL'!M$6</f>
        <v>0.11594894448899151</v>
      </c>
      <c r="N15" s="140">
        <f>('Rental and Subs'!N$12+'Rental and Subs'!N$18)/'Segment PL'!N$6</f>
        <v>0.11856809771152876</v>
      </c>
      <c r="O15" s="140">
        <f>('Rental and Subs'!O$12+'Rental and Subs'!O$18)/'Segment PL'!O$6</f>
        <v>0.12024677405347391</v>
      </c>
      <c r="P15" s="140">
        <f>('Rental and Subs'!P$12+'Rental and Subs'!P$18)/'Segment PL'!P$6</f>
        <v>0.12137068950639476</v>
      </c>
      <c r="Q15" s="140">
        <f>('Rental and Subs'!Q$12+'Rental and Subs'!Q$18)/'Segment PL'!Q$6</f>
        <v>0.12326105828233394</v>
      </c>
      <c r="R15" s="138">
        <f>('Rental and Subs'!R$12+'Rental and Subs'!R$18)/'Segment PL'!R$6</f>
        <v>0.1209169901766417</v>
      </c>
      <c r="S15" s="140">
        <f>('Rental and Subs'!S$12+'Rental and Subs'!S$18)/'Segment PL'!S$6</f>
        <v>0.1067761270643855</v>
      </c>
      <c r="T15" s="140">
        <f>('Rental and Subs'!T$12+'Rental and Subs'!T$18)/'Segment PL'!T$6</f>
        <v>0.10730889303050309</v>
      </c>
      <c r="U15" s="140">
        <f>('Rental and Subs'!U$12+'Rental and Subs'!U$18)/'Segment PL'!U$6</f>
        <v>0.10730693877740778</v>
      </c>
    </row>
    <row r="16" spans="1:23" ht="15" customHeight="1" x14ac:dyDescent="0.45">
      <c r="A16" s="75"/>
      <c r="C16" s="76"/>
      <c r="D16" s="84"/>
      <c r="E16" s="84"/>
      <c r="F16" s="84"/>
      <c r="G16" s="84"/>
      <c r="H16" s="87"/>
      <c r="I16" s="84"/>
      <c r="J16" s="84"/>
      <c r="K16" s="84"/>
      <c r="L16" s="84"/>
      <c r="M16" s="87"/>
      <c r="N16" s="84"/>
      <c r="O16" s="84"/>
      <c r="P16" s="84"/>
      <c r="Q16" s="84"/>
      <c r="R16" s="87"/>
      <c r="S16" s="84"/>
      <c r="T16" s="84"/>
      <c r="U16" s="84"/>
    </row>
    <row r="17" spans="1:21" s="77" customFormat="1" ht="15" customHeight="1" x14ac:dyDescent="0.45">
      <c r="A17" s="68" t="s">
        <v>50</v>
      </c>
      <c r="B17" s="68"/>
      <c r="C17" s="69" t="s">
        <v>55</v>
      </c>
      <c r="D17" s="70">
        <v>10.778263884140699</v>
      </c>
      <c r="E17" s="70">
        <v>10.467409809547735</v>
      </c>
      <c r="F17" s="70">
        <v>9.1739225182522333</v>
      </c>
      <c r="G17" s="70">
        <v>8.9436938488807503</v>
      </c>
      <c r="H17" s="49">
        <v>39.363290060821427</v>
      </c>
      <c r="I17" s="70">
        <v>8.7115698264645633</v>
      </c>
      <c r="J17" s="70">
        <v>7.70318556514537</v>
      </c>
      <c r="K17" s="70">
        <v>6.981642459674231</v>
      </c>
      <c r="L17" s="70">
        <v>6.6445046529394327</v>
      </c>
      <c r="M17" s="49">
        <v>30.040902504223595</v>
      </c>
      <c r="N17" s="70">
        <v>6.3580865020792343</v>
      </c>
      <c r="O17" s="70">
        <v>5.9717979405776989</v>
      </c>
      <c r="P17" s="70">
        <v>5.4939601060932688</v>
      </c>
      <c r="Q17" s="70">
        <v>5.3881109949541024</v>
      </c>
      <c r="R17" s="49">
        <v>23.211955543704306</v>
      </c>
      <c r="S17" s="70">
        <f>SUM(S18:S19)</f>
        <v>5.1585292403084662</v>
      </c>
      <c r="T17" s="70">
        <f>SUM(T18:T19)</f>
        <v>4.885124645285698</v>
      </c>
      <c r="U17" s="70">
        <f>SUM(U18:U19)</f>
        <v>4.6393631663112398</v>
      </c>
    </row>
    <row r="18" spans="1:21" s="81" customFormat="1" ht="15" customHeight="1" x14ac:dyDescent="0.45">
      <c r="A18" s="78" t="s">
        <v>51</v>
      </c>
      <c r="B18" s="79"/>
      <c r="C18" s="80" t="s">
        <v>55</v>
      </c>
      <c r="D18" s="86">
        <v>9.8630976894406999</v>
      </c>
      <c r="E18" s="86">
        <v>9.674138169047735</v>
      </c>
      <c r="F18" s="86">
        <v>8.1700563579222329</v>
      </c>
      <c r="G18" s="86">
        <v>7.7076965275445755</v>
      </c>
      <c r="H18" s="49">
        <v>35.414988743955249</v>
      </c>
      <c r="I18" s="86">
        <v>7.9440007824845633</v>
      </c>
      <c r="J18" s="86">
        <v>6.8976838826053699</v>
      </c>
      <c r="K18" s="86">
        <v>6.3632365617542312</v>
      </c>
      <c r="L18" s="86">
        <v>6.2681067456394324</v>
      </c>
      <c r="M18" s="49">
        <v>27.473027972483596</v>
      </c>
      <c r="N18" s="86">
        <v>6.0972144380092343</v>
      </c>
      <c r="O18" s="86">
        <v>5.8318922180476989</v>
      </c>
      <c r="P18" s="86">
        <v>5.381709941503269</v>
      </c>
      <c r="Q18" s="86">
        <v>5.253791459524102</v>
      </c>
      <c r="R18" s="49">
        <v>22.564608057084307</v>
      </c>
      <c r="S18" s="86">
        <v>5.0620809174484664</v>
      </c>
      <c r="T18" s="86">
        <v>4.796629269255698</v>
      </c>
      <c r="U18" s="86">
        <v>4.5045561988112395</v>
      </c>
    </row>
    <row r="19" spans="1:21" s="81" customFormat="1" ht="15" customHeight="1" x14ac:dyDescent="0.45">
      <c r="A19" s="78" t="s">
        <v>52</v>
      </c>
      <c r="B19" s="82"/>
      <c r="C19" s="80" t="s">
        <v>55</v>
      </c>
      <c r="D19" s="86">
        <v>0.91516619469999982</v>
      </c>
      <c r="E19" s="86">
        <v>0.79327164049999987</v>
      </c>
      <c r="F19" s="86">
        <v>1.0038661603299999</v>
      </c>
      <c r="G19" s="86">
        <v>1.2359973213361752</v>
      </c>
      <c r="H19" s="49">
        <v>3.9483013168661749</v>
      </c>
      <c r="I19" s="86">
        <v>0.76756904398000003</v>
      </c>
      <c r="J19" s="86">
        <v>0.80550168253999999</v>
      </c>
      <c r="K19" s="86">
        <v>0.61840589792</v>
      </c>
      <c r="L19" s="86">
        <v>0.3763979073</v>
      </c>
      <c r="M19" s="49">
        <v>2.5678745317399998</v>
      </c>
      <c r="N19" s="86">
        <v>0.26087206407000008</v>
      </c>
      <c r="O19" s="86">
        <v>0.13990572252999994</v>
      </c>
      <c r="P19" s="86">
        <v>0.11225016459000009</v>
      </c>
      <c r="Q19" s="86">
        <v>0.13431953542999997</v>
      </c>
      <c r="R19" s="49">
        <v>0.64734748662000008</v>
      </c>
      <c r="S19" s="86">
        <v>9.6448322859999991E-2</v>
      </c>
      <c r="T19" s="86">
        <v>8.8495376029999989E-2</v>
      </c>
      <c r="U19" s="86">
        <v>0.13480696750000001</v>
      </c>
    </row>
    <row r="20" spans="1:21" ht="15" customHeight="1" x14ac:dyDescent="0.45">
      <c r="D20" s="84"/>
      <c r="E20" s="84"/>
      <c r="F20" s="84"/>
      <c r="G20" s="84"/>
      <c r="H20" s="87"/>
      <c r="I20" s="84"/>
      <c r="J20" s="84"/>
      <c r="K20" s="84"/>
      <c r="L20" s="84"/>
      <c r="M20" s="87"/>
      <c r="N20" s="84"/>
      <c r="O20" s="84"/>
      <c r="P20" s="84"/>
      <c r="Q20" s="84"/>
      <c r="R20" s="87"/>
      <c r="S20" s="84"/>
      <c r="T20" s="84"/>
      <c r="U20" s="84"/>
    </row>
    <row r="21" spans="1:21" ht="15" customHeight="1" x14ac:dyDescent="0.45">
      <c r="A21" s="62" t="s">
        <v>56</v>
      </c>
      <c r="D21" s="84"/>
      <c r="E21" s="84"/>
      <c r="F21" s="84"/>
      <c r="G21" s="84"/>
      <c r="H21" s="87"/>
      <c r="I21" s="84"/>
      <c r="J21" s="84"/>
      <c r="K21" s="84"/>
      <c r="L21" s="84"/>
      <c r="M21" s="87"/>
      <c r="N21" s="84"/>
      <c r="O21" s="84"/>
      <c r="P21" s="84"/>
      <c r="Q21" s="84"/>
      <c r="R21" s="87"/>
      <c r="S21" s="84"/>
      <c r="T21" s="84"/>
      <c r="U21" s="84"/>
    </row>
    <row r="22" spans="1:21" s="68" customFormat="1" ht="15" customHeight="1" x14ac:dyDescent="0.45">
      <c r="A22" s="68" t="s">
        <v>69</v>
      </c>
      <c r="D22" s="40"/>
      <c r="E22" s="40"/>
      <c r="F22" s="40"/>
      <c r="G22" s="40"/>
      <c r="H22" s="87"/>
      <c r="I22" s="40"/>
      <c r="J22" s="40"/>
      <c r="K22" s="40"/>
      <c r="L22" s="40"/>
      <c r="M22" s="87"/>
      <c r="N22" s="40"/>
      <c r="O22" s="40"/>
      <c r="P22" s="40"/>
      <c r="Q22" s="40"/>
      <c r="R22" s="87"/>
      <c r="S22" s="40"/>
      <c r="T22" s="40"/>
      <c r="U22" s="40"/>
    </row>
    <row r="23" spans="1:21" s="72" customFormat="1" ht="15" customHeight="1" x14ac:dyDescent="0.45">
      <c r="A23" s="78" t="s">
        <v>3</v>
      </c>
      <c r="C23" s="80" t="s">
        <v>54</v>
      </c>
      <c r="D23" s="140">
        <f>'Consolidated PL'!D$9</f>
        <v>0.13551986014109579</v>
      </c>
      <c r="E23" s="140">
        <f>'Consolidated PL'!E$9</f>
        <v>0.1398831177252173</v>
      </c>
      <c r="F23" s="140">
        <f>'Consolidated PL'!F$9</f>
        <v>0.1551403697222824</v>
      </c>
      <c r="G23" s="140">
        <f>'Consolidated PL'!G$9</f>
        <v>0.14528972340868629</v>
      </c>
      <c r="H23" s="138">
        <f>'Consolidated PL'!H$9</f>
        <v>0.14382709814754754</v>
      </c>
      <c r="I23" s="140">
        <f>'Consolidated PL'!I$9</f>
        <v>0.14880726076407788</v>
      </c>
      <c r="J23" s="89">
        <f>'Consolidated PL'!J$9</f>
        <v>0.1548991883214986</v>
      </c>
      <c r="K23" s="140">
        <f>'Consolidated PL'!K$9</f>
        <v>0.19734761919087446</v>
      </c>
      <c r="L23" s="140">
        <f>'Consolidated PL'!L$9</f>
        <v>0.16148662515478079</v>
      </c>
      <c r="M23" s="138">
        <f>'Consolidated PL'!M$9</f>
        <v>0.16610413944527477</v>
      </c>
      <c r="N23" s="140">
        <f>'Consolidated PL'!N$9</f>
        <v>0.19806072653154599</v>
      </c>
      <c r="O23" s="140">
        <f>'Consolidated PL'!O$9</f>
        <v>0.19511015060653664</v>
      </c>
      <c r="P23" s="140">
        <f>'Consolidated PL'!P$9</f>
        <v>0.17991348287353318</v>
      </c>
      <c r="Q23" s="140">
        <f>'Consolidated PL'!Q$9</f>
        <v>0.19755797842615372</v>
      </c>
      <c r="R23" s="138">
        <f>'Consolidated PL'!R$9</f>
        <v>0.19269642610112878</v>
      </c>
      <c r="S23" s="140">
        <f>'Consolidated PL'!S$9</f>
        <v>0.23660374679028609</v>
      </c>
      <c r="T23" s="140">
        <f>'Consolidated PL'!T$9</f>
        <v>0.26301248482107614</v>
      </c>
      <c r="U23" s="140">
        <f>'Consolidated PL'!U$9</f>
        <v>0.24772708603977939</v>
      </c>
    </row>
    <row r="24" spans="1:21" s="72" customFormat="1" ht="15" customHeight="1" x14ac:dyDescent="0.45">
      <c r="A24" s="78" t="s">
        <v>57</v>
      </c>
      <c r="C24" s="80" t="s">
        <v>54</v>
      </c>
      <c r="D24" s="140">
        <f>'Consolidated PL'!D$11/'Consolidated PL'!D$6</f>
        <v>3.3051359815688006E-2</v>
      </c>
      <c r="E24" s="140">
        <f>'Consolidated PL'!E$11/'Consolidated PL'!E$6</f>
        <v>2.6006085847759555E-2</v>
      </c>
      <c r="F24" s="140">
        <f>'Consolidated PL'!F$11/'Consolidated PL'!F$6</f>
        <v>4.1065909491819728E-2</v>
      </c>
      <c r="G24" s="140">
        <f>'Consolidated PL'!G$11/'Consolidated PL'!G$6</f>
        <v>2.0256419200058672E-2</v>
      </c>
      <c r="H24" s="138">
        <f>'Consolidated PL'!H$11/'Consolidated PL'!H$6</f>
        <v>3.0165606647053183E-2</v>
      </c>
      <c r="I24" s="140">
        <f>'Consolidated PL'!I$11/'Consolidated PL'!I$6</f>
        <v>2.5859657829883174E-2</v>
      </c>
      <c r="J24" s="89">
        <f>'Consolidated PL'!J$11/'Consolidated PL'!J$6</f>
        <v>3.1850271929878743E-2</v>
      </c>
      <c r="K24" s="140">
        <f>'Consolidated PL'!K$11/'Consolidated PL'!K$6</f>
        <v>7.4738941884895813E-2</v>
      </c>
      <c r="L24" s="140">
        <f>'Consolidated PL'!L$11/'Consolidated PL'!L$6</f>
        <v>2.9834700008194034E-2</v>
      </c>
      <c r="M24" s="138">
        <f>'Consolidated PL'!M$11/'Consolidated PL'!M$6</f>
        <v>4.0983954255864812E-2</v>
      </c>
      <c r="N24" s="140">
        <f>'Consolidated PL'!N$11/'Consolidated PL'!N$6</f>
        <v>6.560650651039196E-2</v>
      </c>
      <c r="O24" s="140">
        <f>'Consolidated PL'!O$11/'Consolidated PL'!O$6</f>
        <v>6.4435921569048732E-2</v>
      </c>
      <c r="P24" s="140">
        <f>'Consolidated PL'!P$11/'Consolidated PL'!P$6</f>
        <v>4.7365581656354724E-2</v>
      </c>
      <c r="Q24" s="140">
        <f>'Consolidated PL'!Q$11/'Consolidated PL'!Q$6</f>
        <v>4.1411074773486323E-2</v>
      </c>
      <c r="R24" s="138">
        <f>'Consolidated PL'!R$11/'Consolidated PL'!R$6</f>
        <v>5.4559730331761015E-2</v>
      </c>
      <c r="S24" s="140">
        <f>'Consolidated PL'!S$11/'Consolidated PL'!S$6</f>
        <v>0.10261890088493025</v>
      </c>
      <c r="T24" s="140">
        <f>'Consolidated PL'!T$11/'Consolidated PL'!T$6</f>
        <v>0.13305907971062958</v>
      </c>
      <c r="U24" s="140">
        <f>'Consolidated PL'!U$11/'Consolidated PL'!U$6</f>
        <v>0.11583113534499888</v>
      </c>
    </row>
    <row r="25" spans="1:21" s="139" customFormat="1" ht="15" customHeight="1" x14ac:dyDescent="0.45">
      <c r="A25" s="71" t="s">
        <v>58</v>
      </c>
      <c r="C25" s="73" t="s">
        <v>54</v>
      </c>
      <c r="D25" s="140">
        <f>'Consolidated PL'!D$17/'Consolidated PL'!D$6</f>
        <v>7.4341115092463744E-3</v>
      </c>
      <c r="E25" s="140">
        <f>'Consolidated PL'!E$17/'Consolidated PL'!E$6</f>
        <v>-5.8888559372909065E-2</v>
      </c>
      <c r="F25" s="140">
        <f>'Consolidated PL'!F$17/'Consolidated PL'!F$6</f>
        <v>2.4647587304179363E-3</v>
      </c>
      <c r="G25" s="140">
        <f>'Consolidated PL'!G$17/'Consolidated PL'!G$6</f>
        <v>-2.9937969333037717E-2</v>
      </c>
      <c r="H25" s="138">
        <f>'Consolidated PL'!H$17/'Consolidated PL'!H$6</f>
        <v>-1.9592778853240074E-2</v>
      </c>
      <c r="I25" s="140">
        <f>'Consolidated PL'!I$17/'Consolidated PL'!I$6</f>
        <v>-1.4832831012857487E-2</v>
      </c>
      <c r="J25" s="89">
        <f>'Consolidated PL'!J$17/'Consolidated PL'!J$6</f>
        <v>4.013349182231614E-4</v>
      </c>
      <c r="K25" s="140">
        <f>'Consolidated PL'!K$17/'Consolidated PL'!K$6</f>
        <v>4.0594876588779812E-2</v>
      </c>
      <c r="L25" s="140">
        <f>'Consolidated PL'!L$17/'Consolidated PL'!L$6</f>
        <v>-4.6850574557061674E-2</v>
      </c>
      <c r="M25" s="138">
        <f>'Consolidated PL'!M$17/'Consolidated PL'!M$6</f>
        <v>-4.9836880913306878E-3</v>
      </c>
      <c r="N25" s="140">
        <f>'Consolidated PL'!N$17/'Consolidated PL'!N$6</f>
        <v>1.8382253748788036E-2</v>
      </c>
      <c r="O25" s="140">
        <f>'Consolidated PL'!O$17/'Consolidated PL'!O$6</f>
        <v>1.2613876938056455E-2</v>
      </c>
      <c r="P25" s="140">
        <f>'Consolidated PL'!P$17/'Consolidated PL'!P$6</f>
        <v>1.3841066790561445E-2</v>
      </c>
      <c r="Q25" s="140">
        <f>'Consolidated PL'!Q$17/'Consolidated PL'!Q$6</f>
        <v>-6.2540707822308916E-2</v>
      </c>
      <c r="R25" s="138">
        <f>'Consolidated PL'!R$17/'Consolidated PL'!R$6</f>
        <v>-5.0382149615716722E-3</v>
      </c>
      <c r="S25" s="140">
        <f>'Consolidated PL'!S$17/'Consolidated PL'!S$6</f>
        <v>5.8549979929410412E-2</v>
      </c>
      <c r="T25" s="140">
        <f>'Consolidated PL'!T$17/'Consolidated PL'!T$6</f>
        <v>8.7362572859502705E-2</v>
      </c>
      <c r="U25" s="140">
        <f>'Consolidated PL'!U$17/'Consolidated PL'!U$6</f>
        <v>7.3212997959271275E-2</v>
      </c>
    </row>
    <row r="26" spans="1:21" s="81" customFormat="1" ht="15" customHeight="1" x14ac:dyDescent="0.45">
      <c r="A26" s="78" t="s">
        <v>59</v>
      </c>
      <c r="B26" s="82"/>
      <c r="C26" s="80" t="s">
        <v>67</v>
      </c>
      <c r="D26" s="122">
        <v>3.3496533439606138</v>
      </c>
      <c r="E26" s="122">
        <v>3.5136731159621739</v>
      </c>
      <c r="F26" s="122">
        <v>3.42003642929039</v>
      </c>
      <c r="G26" s="122">
        <v>3.0862435562544728</v>
      </c>
      <c r="H26" s="123">
        <v>3.0862435562544728</v>
      </c>
      <c r="I26" s="122">
        <v>3.6039214688253618</v>
      </c>
      <c r="J26" s="124">
        <v>3.7033470962659836</v>
      </c>
      <c r="K26" s="122">
        <v>3.3961688304512858</v>
      </c>
      <c r="L26" s="122">
        <v>3.1039178157858665</v>
      </c>
      <c r="M26" s="123">
        <v>3.1039178157858665</v>
      </c>
      <c r="N26" s="122">
        <v>2.8859209827390617</v>
      </c>
      <c r="O26" s="122">
        <v>2.8028542020394251</v>
      </c>
      <c r="P26" s="122">
        <v>2.8869123564483363</v>
      </c>
      <c r="Q26" s="122">
        <v>2.7899371089362637</v>
      </c>
      <c r="R26" s="123">
        <v>2.7899371089362637</v>
      </c>
      <c r="S26" s="122">
        <v>2.5699482560060889</v>
      </c>
      <c r="T26" s="122">
        <v>2.2542731110447547</v>
      </c>
      <c r="U26" s="122">
        <v>1.9376810217383629</v>
      </c>
    </row>
    <row r="27" spans="1:21" s="72" customFormat="1" ht="15" customHeight="1" x14ac:dyDescent="0.45">
      <c r="A27" s="78" t="s">
        <v>60</v>
      </c>
      <c r="C27" s="80" t="s">
        <v>54</v>
      </c>
      <c r="D27" s="140">
        <v>3.2399999999999998E-2</v>
      </c>
      <c r="E27" s="140">
        <v>3.3000000000000002E-2</v>
      </c>
      <c r="F27" s="140">
        <v>3.5999999999999997E-2</v>
      </c>
      <c r="G27" s="140">
        <v>3.8699999999999998E-2</v>
      </c>
      <c r="H27" s="138">
        <v>3.5000000000000003E-2</v>
      </c>
      <c r="I27" s="140">
        <v>3.5900000000000001E-2</v>
      </c>
      <c r="J27" s="89">
        <v>3.6700000000000003E-2</v>
      </c>
      <c r="K27" s="140">
        <v>3.7600000000000001E-2</v>
      </c>
      <c r="L27" s="140">
        <v>3.8600000000000002E-2</v>
      </c>
      <c r="M27" s="138">
        <v>3.7199999999999997E-2</v>
      </c>
      <c r="N27" s="140">
        <v>3.9300000000000002E-2</v>
      </c>
      <c r="O27" s="140">
        <v>3.7699999999999997E-2</v>
      </c>
      <c r="P27" s="140">
        <v>3.5499999999999997E-2</v>
      </c>
      <c r="Q27" s="140">
        <v>3.73E-2</v>
      </c>
      <c r="R27" s="138">
        <v>3.7499999999999999E-2</v>
      </c>
      <c r="S27" s="140">
        <v>3.0300000000000001E-2</v>
      </c>
      <c r="T27" s="140">
        <v>2.8000000000000001E-2</v>
      </c>
      <c r="U27" s="140">
        <v>2.8799999999999999E-2</v>
      </c>
    </row>
    <row r="28" spans="1:21" s="81" customFormat="1" ht="15" customHeight="1" x14ac:dyDescent="0.45">
      <c r="A28" s="78" t="s">
        <v>61</v>
      </c>
      <c r="B28" s="82"/>
      <c r="C28" s="80" t="s">
        <v>67</v>
      </c>
      <c r="D28" s="122">
        <v>1.148352034161759</v>
      </c>
      <c r="E28" s="122">
        <v>0.94680091300184377</v>
      </c>
      <c r="F28" s="122">
        <v>1.3652932738876831</v>
      </c>
      <c r="G28" s="122">
        <v>1.4697872059469899</v>
      </c>
      <c r="H28" s="123">
        <v>1.4697872059469899</v>
      </c>
      <c r="I28" s="122">
        <v>1.2941696322662557</v>
      </c>
      <c r="J28" s="124">
        <v>1.3101773515972437</v>
      </c>
      <c r="K28" s="122">
        <v>1.6485647856534247</v>
      </c>
      <c r="L28" s="122">
        <v>1.7078679151525742</v>
      </c>
      <c r="M28" s="123">
        <v>1.7078679151525742</v>
      </c>
      <c r="N28" s="122">
        <v>2.0139719917738064</v>
      </c>
      <c r="O28" s="122">
        <v>2.263852767587704</v>
      </c>
      <c r="P28" s="122">
        <v>1.9398712163256118</v>
      </c>
      <c r="Q28" s="122">
        <v>1.9782049717790553</v>
      </c>
      <c r="R28" s="123">
        <v>1.9782049717790553</v>
      </c>
      <c r="S28" s="122">
        <v>2.3542792859038317</v>
      </c>
      <c r="T28" s="122">
        <v>3.0733108631412573</v>
      </c>
      <c r="U28" s="122">
        <v>3.7945518878480553</v>
      </c>
    </row>
    <row r="29" spans="1:21" s="72" customFormat="1" ht="15" customHeight="1" x14ac:dyDescent="0.45">
      <c r="A29" s="78" t="s">
        <v>62</v>
      </c>
      <c r="C29" s="80" t="s">
        <v>54</v>
      </c>
      <c r="D29" s="140">
        <v>4.3156608683976715E-2</v>
      </c>
      <c r="E29" s="140">
        <v>3.3705363607463873E-2</v>
      </c>
      <c r="F29" s="140">
        <v>4.8024825265481026E-2</v>
      </c>
      <c r="G29" s="140">
        <v>6.0015646242972918E-2</v>
      </c>
      <c r="H29" s="138">
        <v>6.0015646242972918E-2</v>
      </c>
      <c r="I29" s="140">
        <v>5.1856515498735094E-2</v>
      </c>
      <c r="J29" s="140">
        <v>5.6434657383596716E-2</v>
      </c>
      <c r="K29" s="140">
        <v>7.1415782060689992E-2</v>
      </c>
      <c r="L29" s="140">
        <v>8.3190807899027538E-2</v>
      </c>
      <c r="M29" s="138">
        <v>8.2863006994270821E-2</v>
      </c>
      <c r="N29" s="140">
        <v>9.8963922804663762E-2</v>
      </c>
      <c r="O29" s="140">
        <v>0.11653611353366441</v>
      </c>
      <c r="P29" s="140">
        <v>0.10056047061798271</v>
      </c>
      <c r="Q29" s="140">
        <v>0.11466129039574532</v>
      </c>
      <c r="R29" s="138">
        <v>0.11466129039574532</v>
      </c>
      <c r="S29" s="140">
        <v>0.13639696348964306</v>
      </c>
      <c r="T29" s="140">
        <v>0.17276128952361364</v>
      </c>
      <c r="U29" s="140">
        <v>0.21079518469136502</v>
      </c>
    </row>
    <row r="30" spans="1:21" s="81" customFormat="1" ht="15" customHeight="1" x14ac:dyDescent="0.45">
      <c r="A30" s="78" t="s">
        <v>75</v>
      </c>
      <c r="B30" s="82"/>
      <c r="C30" s="80" t="s">
        <v>68</v>
      </c>
      <c r="D30" s="86">
        <v>7657.85</v>
      </c>
      <c r="E30" s="86">
        <v>7821.7699999999986</v>
      </c>
      <c r="F30" s="86">
        <v>7938.9099999999989</v>
      </c>
      <c r="G30" s="86">
        <v>7444.7100000000009</v>
      </c>
      <c r="H30" s="49">
        <v>7444.7100000000009</v>
      </c>
      <c r="I30" s="86">
        <v>8689.095380466666</v>
      </c>
      <c r="J30" s="86">
        <v>9062.1959808333322</v>
      </c>
      <c r="K30" s="86">
        <v>8988.2234546666641</v>
      </c>
      <c r="L30" s="86">
        <v>8519.809920432981</v>
      </c>
      <c r="M30" s="49">
        <v>8519.809920432981</v>
      </c>
      <c r="N30" s="86">
        <v>8610.5494217681153</v>
      </c>
      <c r="O30" s="86">
        <v>8933.0669999999973</v>
      </c>
      <c r="P30" s="86">
        <v>8964.9239999999991</v>
      </c>
      <c r="Q30" s="86">
        <v>9175.9359999999979</v>
      </c>
      <c r="R30" s="49">
        <v>9175.9359999999979</v>
      </c>
      <c r="S30" s="86">
        <v>9007.7999999999993</v>
      </c>
      <c r="T30" s="86">
        <v>8631.4588499999991</v>
      </c>
      <c r="U30" s="86">
        <v>7972.0831399999997</v>
      </c>
    </row>
    <row r="31" spans="1:21" s="81" customFormat="1" ht="15" customHeight="1" x14ac:dyDescent="0.45">
      <c r="A31" s="78" t="s">
        <v>12</v>
      </c>
      <c r="B31" s="82"/>
      <c r="C31" s="80" t="s">
        <v>68</v>
      </c>
      <c r="D31" s="86">
        <v>329.03331080519638</v>
      </c>
      <c r="E31" s="86">
        <v>482.73072189323614</v>
      </c>
      <c r="F31" s="86">
        <v>370.30685998566088</v>
      </c>
      <c r="G31" s="86">
        <v>332.66535804106104</v>
      </c>
      <c r="H31" s="49">
        <v>1514.7362507251546</v>
      </c>
      <c r="I31" s="86">
        <v>483.73330978998354</v>
      </c>
      <c r="J31" s="86">
        <v>457.76516506041679</v>
      </c>
      <c r="K31" s="86">
        <v>499.67530151757308</v>
      </c>
      <c r="L31" s="86">
        <v>423.17727170574688</v>
      </c>
      <c r="M31" s="49">
        <v>1864.3510480737204</v>
      </c>
      <c r="N31" s="86">
        <v>310.06147957119964</v>
      </c>
      <c r="O31" s="86">
        <v>453.98329868499786</v>
      </c>
      <c r="P31" s="86">
        <v>489.68910119595381</v>
      </c>
      <c r="Q31" s="86">
        <v>342.41336185233615</v>
      </c>
      <c r="R31" s="49">
        <v>1596.1472413044876</v>
      </c>
      <c r="S31" s="86">
        <v>371.50970992235</v>
      </c>
      <c r="T31" s="86">
        <v>317.77723776209484</v>
      </c>
      <c r="U31" s="86">
        <v>339.30910874225947</v>
      </c>
    </row>
    <row r="32" spans="1:21" ht="15" customHeight="1" x14ac:dyDescent="0.45">
      <c r="A32" s="78"/>
      <c r="C32" s="80"/>
      <c r="D32" s="84"/>
      <c r="E32" s="84"/>
      <c r="F32" s="84"/>
      <c r="G32" s="84"/>
      <c r="H32" s="87"/>
      <c r="I32" s="84"/>
      <c r="J32" s="83"/>
      <c r="K32" s="84"/>
      <c r="L32" s="84"/>
      <c r="M32" s="87"/>
      <c r="N32" s="84"/>
      <c r="O32" s="84"/>
      <c r="P32" s="84"/>
      <c r="Q32" s="84"/>
      <c r="R32" s="87"/>
      <c r="S32" s="84"/>
      <c r="T32" s="84"/>
      <c r="U32" s="84"/>
    </row>
    <row r="33" spans="1:21" s="68" customFormat="1" ht="15" customHeight="1" x14ac:dyDescent="0.45">
      <c r="A33" s="68" t="s">
        <v>63</v>
      </c>
      <c r="C33" s="80"/>
      <c r="D33" s="40"/>
      <c r="E33" s="40"/>
      <c r="F33" s="40"/>
      <c r="G33" s="40"/>
      <c r="H33" s="87"/>
      <c r="I33" s="40"/>
      <c r="J33" s="85"/>
      <c r="K33" s="40"/>
      <c r="L33" s="40"/>
      <c r="M33" s="87"/>
      <c r="N33" s="40"/>
      <c r="O33" s="40"/>
      <c r="P33" s="40"/>
      <c r="Q33" s="40"/>
      <c r="R33" s="87"/>
      <c r="S33" s="40"/>
      <c r="T33" s="40"/>
      <c r="U33" s="40"/>
    </row>
    <row r="34" spans="1:21" s="81" customFormat="1" ht="15" customHeight="1" x14ac:dyDescent="0.45">
      <c r="A34" s="78" t="s">
        <v>64</v>
      </c>
      <c r="B34" s="82"/>
      <c r="C34" s="80" t="s">
        <v>68</v>
      </c>
      <c r="D34" s="86">
        <v>20603</v>
      </c>
      <c r="E34" s="86">
        <v>19530</v>
      </c>
      <c r="F34" s="86">
        <v>19424</v>
      </c>
      <c r="G34" s="86">
        <v>17674</v>
      </c>
      <c r="H34" s="49">
        <v>17674</v>
      </c>
      <c r="I34" s="86">
        <v>17656</v>
      </c>
      <c r="J34" s="86">
        <v>14263.999999999998</v>
      </c>
      <c r="K34" s="86">
        <v>14943</v>
      </c>
      <c r="L34" s="86">
        <v>17463</v>
      </c>
      <c r="M34" s="49">
        <v>17463</v>
      </c>
      <c r="N34" s="86">
        <v>13821.074999999999</v>
      </c>
      <c r="O34" s="86">
        <v>10690.349999999999</v>
      </c>
      <c r="P34" s="86">
        <v>11313.074999999999</v>
      </c>
      <c r="Q34" s="86">
        <v>6644.8</v>
      </c>
      <c r="R34" s="49">
        <v>6644.8</v>
      </c>
      <c r="S34" s="86">
        <v>17436.3</v>
      </c>
      <c r="T34" s="86">
        <v>24150.9</v>
      </c>
      <c r="U34" s="86">
        <v>31369.9</v>
      </c>
    </row>
    <row r="35" spans="1:21" s="81" customFormat="1" ht="15" customHeight="1" x14ac:dyDescent="0.45">
      <c r="A35" s="78" t="s">
        <v>65</v>
      </c>
      <c r="B35" s="82"/>
      <c r="C35" s="80" t="s">
        <v>68</v>
      </c>
      <c r="D35" s="86">
        <v>28389.870000000003</v>
      </c>
      <c r="E35" s="86">
        <v>27424.467750000003</v>
      </c>
      <c r="F35" s="86">
        <v>27428.595499999999</v>
      </c>
      <c r="G35" s="86">
        <v>25175.642500000002</v>
      </c>
      <c r="H35" s="49">
        <v>25175.642500000002</v>
      </c>
      <c r="I35" s="86">
        <v>26499.315999999999</v>
      </c>
      <c r="J35" s="86">
        <v>23338.753999999997</v>
      </c>
      <c r="K35" s="86">
        <v>23930.120999999999</v>
      </c>
      <c r="L35" s="86">
        <v>25990.287999999997</v>
      </c>
      <c r="M35" s="49">
        <v>25990.287999999997</v>
      </c>
      <c r="N35" s="86">
        <v>22432.274999999998</v>
      </c>
      <c r="O35" s="86">
        <v>19623.417000000001</v>
      </c>
      <c r="P35" s="86">
        <v>20277.998999999996</v>
      </c>
      <c r="Q35" s="86">
        <v>15820.736000000001</v>
      </c>
      <c r="R35" s="49">
        <v>15820.736000000001</v>
      </c>
      <c r="S35" s="86">
        <v>26444.0465</v>
      </c>
      <c r="T35" s="86">
        <v>32782.358850000004</v>
      </c>
      <c r="U35" s="86">
        <v>39341.983140000004</v>
      </c>
    </row>
    <row r="36" spans="1:21" s="81" customFormat="1" ht="15" customHeight="1" x14ac:dyDescent="0.45">
      <c r="A36" s="78" t="s">
        <v>66</v>
      </c>
      <c r="B36" s="82"/>
      <c r="C36" s="80" t="s">
        <v>67</v>
      </c>
      <c r="D36" s="86">
        <v>12.583146186329845</v>
      </c>
      <c r="E36" s="86">
        <v>12.658593766756162</v>
      </c>
      <c r="F36" s="86">
        <v>12.289135544077102</v>
      </c>
      <c r="G36" s="86">
        <v>10.987063760609493</v>
      </c>
      <c r="H36" s="49">
        <v>10.987063760609493</v>
      </c>
      <c r="I36" s="86">
        <v>11.581164561624213</v>
      </c>
      <c r="J36" s="88">
        <v>9.5375896793093169</v>
      </c>
      <c r="K36" s="86">
        <v>9.0419126161064636</v>
      </c>
      <c r="L36" s="86">
        <v>9.4687227431132452</v>
      </c>
      <c r="M36" s="49">
        <v>9.4687227431132452</v>
      </c>
      <c r="N36" s="86">
        <v>7.5184253573193534</v>
      </c>
      <c r="O36" s="86">
        <v>6.1570764886037361</v>
      </c>
      <c r="P36" s="86">
        <v>6.5299835087444142</v>
      </c>
      <c r="Q36" s="86">
        <v>4.8102840361009367</v>
      </c>
      <c r="R36" s="49">
        <v>4.8102840361009367</v>
      </c>
      <c r="S36" s="86">
        <v>7.5445537405824865</v>
      </c>
      <c r="T36" s="86">
        <v>8.5617496829258535</v>
      </c>
      <c r="U36" s="86">
        <v>9.5611707295563928</v>
      </c>
    </row>
    <row r="37" spans="1:21" x14ac:dyDescent="0.45">
      <c r="D37" s="84"/>
      <c r="E37" s="84"/>
      <c r="F37" s="84"/>
      <c r="G37" s="84"/>
      <c r="H37" s="87"/>
      <c r="I37" s="84"/>
      <c r="J37" s="84"/>
      <c r="K37" s="84"/>
      <c r="L37" s="84"/>
      <c r="M37" s="87"/>
      <c r="N37" s="84"/>
      <c r="O37" s="84"/>
      <c r="P37" s="84"/>
      <c r="Q37" s="84"/>
      <c r="R37" s="87"/>
      <c r="S37" s="84"/>
      <c r="T37" s="84"/>
      <c r="U37" s="84"/>
    </row>
    <row r="38" spans="1:21" x14ac:dyDescent="0.45">
      <c r="D38" s="84"/>
      <c r="E38" s="84"/>
      <c r="F38" s="84"/>
      <c r="G38" s="84"/>
      <c r="H38" s="87"/>
      <c r="I38" s="84"/>
      <c r="J38" s="84"/>
      <c r="K38" s="84"/>
      <c r="L38" s="84"/>
      <c r="M38" s="87"/>
      <c r="N38" s="84"/>
      <c r="O38" s="84"/>
      <c r="P38" s="84"/>
      <c r="Q38" s="84"/>
      <c r="R38" s="87"/>
      <c r="S38" s="84"/>
      <c r="T38" s="84"/>
      <c r="U38" s="84"/>
    </row>
  </sheetData>
  <hyperlinks>
    <hyperlink ref="B1" location="Index!A1" display="Index" xr:uid="{2692286E-644B-4A50-AA62-62976CBE7EEF}"/>
  </hyperlink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BB49-CAB6-42F8-A4EB-51804F899AAD}">
  <sheetPr codeName="Sheet3"/>
  <dimension ref="A1:W22"/>
  <sheetViews>
    <sheetView showGridLines="0" workbookViewId="0">
      <pane xSplit="2" ySplit="4" topLeftCell="H5" activePane="bottomRight" state="frozen"/>
      <selection activeCell="E6" sqref="E6"/>
      <selection pane="topRight" activeCell="E6" sqref="E6"/>
      <selection pane="bottomLeft" activeCell="E6" sqref="E6"/>
      <selection pane="bottomRight" activeCell="V4" sqref="V4"/>
    </sheetView>
  </sheetViews>
  <sheetFormatPr defaultColWidth="9.1328125" defaultRowHeight="14.25" outlineLevelCol="1" x14ac:dyDescent="0.45"/>
  <cols>
    <col min="1" max="1" width="40.1328125" style="19" customWidth="1"/>
    <col min="2" max="2" width="5.73046875" style="19" customWidth="1"/>
    <col min="3" max="3" width="0.86328125" style="19" customWidth="1"/>
    <col min="4" max="7" width="9.1328125" style="19" hidden="1" customWidth="1" outlineLevel="1"/>
    <col min="8" max="8" width="9.1328125" style="20" collapsed="1"/>
    <col min="9" max="12" width="9.1328125" style="19" hidden="1" customWidth="1" outlineLevel="1"/>
    <col min="13" max="13" width="9.1328125" style="20" collapsed="1"/>
    <col min="14" max="17" width="9.1328125" style="19" hidden="1" customWidth="1" outlineLevel="1"/>
    <col min="18" max="18" width="9.1328125" style="20" collapsed="1"/>
    <col min="19" max="22" width="9.1328125" style="19" customWidth="1" outlineLevel="1"/>
    <col min="23" max="23" width="9.1328125" style="20"/>
    <col min="24" max="16384" width="9.1328125" style="19"/>
  </cols>
  <sheetData>
    <row r="1" spans="1:23" ht="18" x14ac:dyDescent="0.55000000000000004">
      <c r="A1" s="3" t="s">
        <v>22</v>
      </c>
      <c r="B1" s="57" t="s">
        <v>21</v>
      </c>
      <c r="C1" s="35"/>
    </row>
    <row r="2" spans="1:23" ht="15.75" x14ac:dyDescent="0.5">
      <c r="A2" s="31" t="s">
        <v>23</v>
      </c>
      <c r="B2" s="31"/>
      <c r="C2" s="31"/>
    </row>
    <row r="3" spans="1:23" s="119" customFormat="1" ht="15.75" x14ac:dyDescent="0.5">
      <c r="A3" s="118"/>
      <c r="B3" s="118"/>
      <c r="C3" s="118"/>
      <c r="H3" s="120"/>
      <c r="M3" s="120"/>
      <c r="R3" s="120"/>
      <c r="W3" s="120"/>
    </row>
    <row r="4" spans="1:23" s="23" customFormat="1" x14ac:dyDescent="0.45">
      <c r="A4" s="32" t="s">
        <v>0</v>
      </c>
      <c r="B4" s="34"/>
      <c r="C4" s="34"/>
      <c r="D4" s="36">
        <v>42887</v>
      </c>
      <c r="E4" s="36">
        <v>42979</v>
      </c>
      <c r="F4" s="36">
        <v>43070</v>
      </c>
      <c r="G4" s="36">
        <v>43160</v>
      </c>
      <c r="H4" s="44" t="s">
        <v>38</v>
      </c>
      <c r="I4" s="36">
        <v>43252</v>
      </c>
      <c r="J4" s="36">
        <v>43344</v>
      </c>
      <c r="K4" s="36">
        <v>43435</v>
      </c>
      <c r="L4" s="36">
        <v>43525</v>
      </c>
      <c r="M4" s="44" t="s">
        <v>39</v>
      </c>
      <c r="N4" s="36">
        <v>43617</v>
      </c>
      <c r="O4" s="36">
        <v>43709</v>
      </c>
      <c r="P4" s="36">
        <v>43800</v>
      </c>
      <c r="Q4" s="36">
        <v>43891</v>
      </c>
      <c r="R4" s="44" t="s">
        <v>40</v>
      </c>
      <c r="S4" s="36">
        <v>43983</v>
      </c>
      <c r="T4" s="36">
        <v>44075</v>
      </c>
      <c r="U4" s="36">
        <v>44166</v>
      </c>
      <c r="V4" s="36">
        <v>44256</v>
      </c>
      <c r="W4" s="44" t="s">
        <v>74</v>
      </c>
    </row>
    <row r="5" spans="1:23" s="23" customFormat="1" ht="15" customHeight="1" x14ac:dyDescent="0.45">
      <c r="A5" s="32"/>
      <c r="B5" s="34"/>
      <c r="C5" s="34"/>
      <c r="D5" s="33"/>
      <c r="E5" s="33"/>
      <c r="F5" s="33"/>
      <c r="G5" s="33"/>
      <c r="H5" s="45"/>
      <c r="I5" s="33"/>
      <c r="J5" s="33"/>
      <c r="K5" s="33"/>
      <c r="L5" s="33"/>
      <c r="M5" s="45"/>
      <c r="N5" s="33"/>
      <c r="O5" s="33"/>
      <c r="P5" s="33"/>
      <c r="Q5" s="33"/>
      <c r="R5" s="45"/>
      <c r="S5" s="33"/>
      <c r="T5" s="33"/>
      <c r="U5" s="33"/>
      <c r="V5" s="22"/>
      <c r="W5" s="45"/>
    </row>
    <row r="6" spans="1:23" x14ac:dyDescent="0.45">
      <c r="A6" s="24" t="s">
        <v>1</v>
      </c>
      <c r="B6" s="29"/>
      <c r="C6" s="29"/>
      <c r="D6" s="135">
        <v>4339.3636971977166</v>
      </c>
      <c r="E6" s="135">
        <v>4247.4584447060142</v>
      </c>
      <c r="F6" s="135">
        <v>4144.7659069943602</v>
      </c>
      <c r="G6" s="135">
        <v>4040.1036528178447</v>
      </c>
      <c r="H6" s="46">
        <f>SUM(D6:G6)</f>
        <v>16771.691701715936</v>
      </c>
      <c r="I6" s="135">
        <v>3943.7424518854104</v>
      </c>
      <c r="J6" s="135">
        <v>4068.2263248774025</v>
      </c>
      <c r="K6" s="125">
        <v>4269.4679052867323</v>
      </c>
      <c r="L6" s="125">
        <v>4243.4783997948507</v>
      </c>
      <c r="M6" s="48">
        <f>SUM(I6:L6)</f>
        <v>16524.915081844396</v>
      </c>
      <c r="N6" s="125">
        <v>4168.6243184362011</v>
      </c>
      <c r="O6" s="125">
        <v>4272.7513014138713</v>
      </c>
      <c r="P6" s="125">
        <v>4228.7250400050034</v>
      </c>
      <c r="Q6" s="125">
        <v>4397.8862994167848</v>
      </c>
      <c r="R6" s="48">
        <f>SUM(N6:Q6)</f>
        <v>17067.986959271861</v>
      </c>
      <c r="S6" s="125">
        <v>4402.9386787235062</v>
      </c>
      <c r="T6" s="125">
        <v>4401.0770534851426</v>
      </c>
      <c r="U6" s="125">
        <v>4222.8391350440907</v>
      </c>
      <c r="V6" s="21"/>
      <c r="W6" s="28"/>
    </row>
    <row r="7" spans="1:23" x14ac:dyDescent="0.45">
      <c r="A7" s="24" t="s">
        <v>2</v>
      </c>
      <c r="B7" s="29"/>
      <c r="C7" s="29"/>
      <c r="D7" s="135">
        <v>2118.7663149609439</v>
      </c>
      <c r="E7" s="135">
        <v>2130.8692411221496</v>
      </c>
      <c r="F7" s="135">
        <v>2151.8321157559831</v>
      </c>
      <c r="G7" s="135">
        <v>2133.6939564668482</v>
      </c>
      <c r="H7" s="46">
        <f t="shared" ref="H7:H16" si="0">SUM(D7:G7)</f>
        <v>8535.1616283059248</v>
      </c>
      <c r="I7" s="135">
        <v>2096.7926827735819</v>
      </c>
      <c r="J7" s="135">
        <v>2221.43366801101</v>
      </c>
      <c r="K7" s="125">
        <v>2363.0573888015251</v>
      </c>
      <c r="L7" s="125">
        <v>2428.7976310036647</v>
      </c>
      <c r="M7" s="48">
        <f t="shared" ref="M7:M17" si="1">SUM(I7:L7)</f>
        <v>9110.0813705897817</v>
      </c>
      <c r="N7" s="125">
        <v>2328.5929865184366</v>
      </c>
      <c r="O7" s="125">
        <v>2367.9319975897038</v>
      </c>
      <c r="P7" s="125">
        <v>2301.0775931301314</v>
      </c>
      <c r="Q7" s="125">
        <v>2449.6407786713071</v>
      </c>
      <c r="R7" s="48">
        <f t="shared" ref="R7:R17" si="2">SUM(N7:Q7)</f>
        <v>9447.2433559095789</v>
      </c>
      <c r="S7" s="125">
        <v>2449.3693987228949</v>
      </c>
      <c r="T7" s="125">
        <v>2523.4393920626931</v>
      </c>
      <c r="U7" s="125">
        <v>2472.6290090852372</v>
      </c>
      <c r="V7" s="21"/>
      <c r="W7" s="28"/>
    </row>
    <row r="8" spans="1:23" x14ac:dyDescent="0.45">
      <c r="A8" s="24" t="s">
        <v>14</v>
      </c>
      <c r="B8" s="29"/>
      <c r="C8" s="29"/>
      <c r="D8" s="130">
        <v>588.0699613455829</v>
      </c>
      <c r="E8" s="130">
        <v>594.14772965377983</v>
      </c>
      <c r="F8" s="130">
        <v>643.02051522341617</v>
      </c>
      <c r="G8" s="130">
        <v>586.98554226032775</v>
      </c>
      <c r="H8" s="47">
        <f t="shared" si="0"/>
        <v>2412.2237484831066</v>
      </c>
      <c r="I8" s="130">
        <v>586.85751142407616</v>
      </c>
      <c r="J8" s="130">
        <v>630.16495563166291</v>
      </c>
      <c r="K8" s="38">
        <v>842.56932632018652</v>
      </c>
      <c r="L8" s="38">
        <v>685.26500570008011</v>
      </c>
      <c r="M8" s="143">
        <f t="shared" si="1"/>
        <v>2744.8567990760057</v>
      </c>
      <c r="N8" s="38">
        <v>825.64076114654472</v>
      </c>
      <c r="O8" s="38">
        <v>833.65714992313588</v>
      </c>
      <c r="P8" s="38">
        <v>760.80465006182112</v>
      </c>
      <c r="Q8" s="38">
        <v>868.8375266608582</v>
      </c>
      <c r="R8" s="51">
        <f t="shared" si="2"/>
        <v>3288.9400877923599</v>
      </c>
      <c r="S8" s="38">
        <v>1041.7517882738532</v>
      </c>
      <c r="T8" s="38">
        <v>1157.5382117261477</v>
      </c>
      <c r="U8" s="38">
        <v>1046.111633739215</v>
      </c>
      <c r="V8" s="21"/>
      <c r="W8" s="28"/>
    </row>
    <row r="9" spans="1:23" s="43" customFormat="1" x14ac:dyDescent="0.45">
      <c r="A9" s="39" t="s">
        <v>3</v>
      </c>
      <c r="B9" s="40"/>
      <c r="C9" s="40"/>
      <c r="D9" s="41">
        <f t="shared" ref="D9:T9" si="3">D8/D6</f>
        <v>0.13551986014109579</v>
      </c>
      <c r="E9" s="41">
        <f t="shared" si="3"/>
        <v>0.1398831177252173</v>
      </c>
      <c r="F9" s="41">
        <f t="shared" si="3"/>
        <v>0.1551403697222824</v>
      </c>
      <c r="G9" s="41">
        <f t="shared" si="3"/>
        <v>0.14528972340868629</v>
      </c>
      <c r="H9" s="138">
        <f t="shared" si="3"/>
        <v>0.14382709814754754</v>
      </c>
      <c r="I9" s="41">
        <f t="shared" si="3"/>
        <v>0.14880726076407788</v>
      </c>
      <c r="J9" s="41">
        <f t="shared" si="3"/>
        <v>0.1548991883214986</v>
      </c>
      <c r="K9" s="41">
        <f t="shared" si="3"/>
        <v>0.19734761919087446</v>
      </c>
      <c r="L9" s="41">
        <f t="shared" si="3"/>
        <v>0.16148662515478079</v>
      </c>
      <c r="M9" s="138">
        <f t="shared" si="3"/>
        <v>0.16610413944527477</v>
      </c>
      <c r="N9" s="41">
        <f t="shared" si="3"/>
        <v>0.19806072653154599</v>
      </c>
      <c r="O9" s="41">
        <f t="shared" si="3"/>
        <v>0.19511015060653664</v>
      </c>
      <c r="P9" s="41">
        <f t="shared" si="3"/>
        <v>0.17991348287353318</v>
      </c>
      <c r="Q9" s="41">
        <f t="shared" si="3"/>
        <v>0.19755797842615372</v>
      </c>
      <c r="R9" s="138">
        <f t="shared" si="3"/>
        <v>0.19269642610112878</v>
      </c>
      <c r="S9" s="41">
        <f t="shared" si="3"/>
        <v>0.23660374679028609</v>
      </c>
      <c r="T9" s="41">
        <f t="shared" si="3"/>
        <v>0.26301248482107614</v>
      </c>
      <c r="U9" s="41">
        <f>U8/U6</f>
        <v>0.24772708603977939</v>
      </c>
      <c r="V9" s="42"/>
      <c r="W9" s="28"/>
    </row>
    <row r="10" spans="1:23" x14ac:dyDescent="0.45">
      <c r="A10" s="24" t="s">
        <v>4</v>
      </c>
      <c r="B10" s="29"/>
      <c r="C10" s="29"/>
      <c r="D10" s="135">
        <v>444.64809041836702</v>
      </c>
      <c r="E10" s="135">
        <v>483.68796070596392</v>
      </c>
      <c r="F10" s="135">
        <v>472.81193362200565</v>
      </c>
      <c r="G10" s="135">
        <v>505.14750905716119</v>
      </c>
      <c r="H10" s="46">
        <f t="shared" si="0"/>
        <v>1906.2954938034977</v>
      </c>
      <c r="I10" s="135">
        <v>484.87368104913492</v>
      </c>
      <c r="J10" s="135">
        <v>500.59084091202641</v>
      </c>
      <c r="K10" s="125">
        <v>523.47381266753359</v>
      </c>
      <c r="L10" s="125">
        <v>558.66210065094947</v>
      </c>
      <c r="M10" s="144">
        <f t="shared" si="1"/>
        <v>2067.6004352796444</v>
      </c>
      <c r="N10" s="125">
        <v>552.15188265968186</v>
      </c>
      <c r="O10" s="125">
        <v>558.33848218118078</v>
      </c>
      <c r="P10" s="125">
        <v>560.50862887719222</v>
      </c>
      <c r="Q10" s="125">
        <v>686.71632827041867</v>
      </c>
      <c r="R10" s="48">
        <f t="shared" si="2"/>
        <v>2357.7153219884735</v>
      </c>
      <c r="S10" s="125">
        <v>589.92706039949996</v>
      </c>
      <c r="T10" s="125">
        <v>571.9349492538455</v>
      </c>
      <c r="U10" s="125">
        <v>556.97538234776471</v>
      </c>
      <c r="V10" s="21"/>
      <c r="W10" s="28"/>
    </row>
    <row r="11" spans="1:23" x14ac:dyDescent="0.45">
      <c r="A11" s="24" t="s">
        <v>5</v>
      </c>
      <c r="B11" s="29"/>
      <c r="C11" s="29"/>
      <c r="D11" s="135">
        <v>143.42187092721593</v>
      </c>
      <c r="E11" s="135">
        <v>110.45976894781589</v>
      </c>
      <c r="F11" s="135">
        <v>170.20858160141051</v>
      </c>
      <c r="G11" s="135">
        <v>81.83803320316656</v>
      </c>
      <c r="H11" s="46">
        <f t="shared" si="0"/>
        <v>505.92825467960893</v>
      </c>
      <c r="I11" s="135">
        <v>101.98383037494122</v>
      </c>
      <c r="J11" s="135">
        <v>129.5741147196365</v>
      </c>
      <c r="K11" s="125">
        <v>319.09551365265293</v>
      </c>
      <c r="L11" s="125">
        <v>126.60290504913064</v>
      </c>
      <c r="M11" s="144">
        <f t="shared" si="1"/>
        <v>677.25636379636126</v>
      </c>
      <c r="N11" s="125">
        <v>273.48887848686286</v>
      </c>
      <c r="O11" s="125">
        <v>275.3186677419551</v>
      </c>
      <c r="P11" s="125">
        <v>200.2960211846289</v>
      </c>
      <c r="Q11" s="125">
        <v>182.12119839043953</v>
      </c>
      <c r="R11" s="144">
        <f t="shared" si="2"/>
        <v>931.22476580388638</v>
      </c>
      <c r="S11" s="125">
        <v>451.82472787435324</v>
      </c>
      <c r="T11" s="125">
        <v>585.60326247230239</v>
      </c>
      <c r="U11" s="125">
        <v>489.13625139145006</v>
      </c>
      <c r="V11" s="21"/>
      <c r="W11" s="28"/>
    </row>
    <row r="12" spans="1:23" x14ac:dyDescent="0.45">
      <c r="A12" s="24" t="s">
        <v>6</v>
      </c>
      <c r="B12" s="29"/>
      <c r="C12" s="29"/>
      <c r="D12" s="148">
        <v>-14.9442619025321</v>
      </c>
      <c r="E12" s="148">
        <v>0.60740184335140801</v>
      </c>
      <c r="F12" s="148">
        <v>-43.881020767432403</v>
      </c>
      <c r="G12" s="148">
        <v>-201.44265813141101</v>
      </c>
      <c r="H12" s="146">
        <f>SUM(D12:G12)</f>
        <v>-259.66053895802412</v>
      </c>
      <c r="I12" s="148">
        <v>7.02322983889289</v>
      </c>
      <c r="J12" s="148">
        <v>-8.6287510923935695</v>
      </c>
      <c r="K12" s="148">
        <v>-19.095346946499301</v>
      </c>
      <c r="L12" s="148">
        <v>-39.559325600000001</v>
      </c>
      <c r="M12" s="147">
        <f t="shared" si="1"/>
        <v>-60.260193799999982</v>
      </c>
      <c r="N12" s="148">
        <v>-8.8439613179999998</v>
      </c>
      <c r="O12" s="148">
        <v>-9.5883688609999993</v>
      </c>
      <c r="P12" s="148">
        <v>-13.926211133000001</v>
      </c>
      <c r="Q12" s="148">
        <v>-37.319819367999997</v>
      </c>
      <c r="R12" s="147">
        <f t="shared" si="2"/>
        <v>-69.678360679999997</v>
      </c>
      <c r="S12" s="148">
        <v>-14.740126695334709</v>
      </c>
      <c r="T12" s="148">
        <v>-76.104721740000912</v>
      </c>
      <c r="U12" s="148">
        <v>-8.2178961739413836</v>
      </c>
      <c r="V12" s="21"/>
      <c r="W12" s="28"/>
    </row>
    <row r="13" spans="1:23" x14ac:dyDescent="0.45">
      <c r="A13" s="24" t="s">
        <v>7</v>
      </c>
      <c r="B13" s="29"/>
      <c r="C13" s="29"/>
      <c r="D13" s="148">
        <v>76.128585226746836</v>
      </c>
      <c r="E13" s="148">
        <v>87.651379352698754</v>
      </c>
      <c r="F13" s="148">
        <v>89.628014843903799</v>
      </c>
      <c r="G13" s="148">
        <v>91.035747567797785</v>
      </c>
      <c r="H13" s="146">
        <f t="shared" si="0"/>
        <v>344.44372699114717</v>
      </c>
      <c r="I13" s="148">
        <v>90.850249664272226</v>
      </c>
      <c r="J13" s="148">
        <v>97.852232676970502</v>
      </c>
      <c r="K13" s="148">
        <v>103.99471465875727</v>
      </c>
      <c r="L13" s="148">
        <v>103.85358880000001</v>
      </c>
      <c r="M13" s="147">
        <f t="shared" si="1"/>
        <v>396.55078580000003</v>
      </c>
      <c r="N13" s="148">
        <v>115.7360158</v>
      </c>
      <c r="O13" s="148">
        <v>115.71366829999998</v>
      </c>
      <c r="P13" s="148">
        <v>116.12178309999999</v>
      </c>
      <c r="Q13" s="148">
        <v>123.17083659999997</v>
      </c>
      <c r="R13" s="147">
        <f t="shared" si="2"/>
        <v>470.74230379999995</v>
      </c>
      <c r="S13" s="148">
        <v>116.2889495</v>
      </c>
      <c r="T13" s="148">
        <v>106.41048860000001</v>
      </c>
      <c r="U13" s="148">
        <v>104.42938930000003</v>
      </c>
      <c r="V13" s="21"/>
      <c r="W13" s="28"/>
    </row>
    <row r="14" spans="1:23" x14ac:dyDescent="0.45">
      <c r="A14" s="24" t="s">
        <v>71</v>
      </c>
      <c r="B14" s="29"/>
      <c r="C14" s="29"/>
      <c r="D14" s="148">
        <v>0</v>
      </c>
      <c r="E14" s="148">
        <v>213.41262718799999</v>
      </c>
      <c r="F14" s="148">
        <v>1.2499998547355099E-7</v>
      </c>
      <c r="G14" s="148">
        <v>162.113510250747</v>
      </c>
      <c r="H14" s="146">
        <f t="shared" si="0"/>
        <v>375.52613756374694</v>
      </c>
      <c r="I14" s="148">
        <v>-4.0000000000000001E-8</v>
      </c>
      <c r="J14" s="148">
        <v>-1.5673832272866901</v>
      </c>
      <c r="K14" s="148">
        <v>-9.3353032713307402E-2</v>
      </c>
      <c r="L14" s="148">
        <v>-0.57525490000000001</v>
      </c>
      <c r="M14" s="147">
        <f t="shared" si="1"/>
        <v>-2.2359911999999973</v>
      </c>
      <c r="N14" s="148">
        <v>6.4822508000000001</v>
      </c>
      <c r="O14" s="148">
        <v>5.9634324000000003</v>
      </c>
      <c r="P14" s="148">
        <v>0</v>
      </c>
      <c r="Q14" s="148">
        <v>378.11907954600002</v>
      </c>
      <c r="R14" s="147">
        <f t="shared" si="2"/>
        <v>390.56476274600004</v>
      </c>
      <c r="S14" s="148">
        <v>10.4930526</v>
      </c>
      <c r="T14" s="148">
        <v>53.942714717000001</v>
      </c>
      <c r="U14" s="148">
        <v>11.434305239000011</v>
      </c>
      <c r="V14" s="21"/>
      <c r="W14" s="28"/>
    </row>
    <row r="15" spans="1:23" ht="14.65" thickBot="1" x14ac:dyDescent="0.5">
      <c r="A15" s="24" t="s">
        <v>8</v>
      </c>
      <c r="B15" s="29"/>
      <c r="C15" s="29"/>
      <c r="D15" s="149">
        <f t="shared" ref="D15:T15" si="4">D11-SUM(D12:D14)</f>
        <v>82.23754760300119</v>
      </c>
      <c r="E15" s="149">
        <f t="shared" si="4"/>
        <v>-191.21163943623426</v>
      </c>
      <c r="F15" s="149">
        <f t="shared" si="4"/>
        <v>124.46158739993913</v>
      </c>
      <c r="G15" s="149">
        <f t="shared" si="4"/>
        <v>30.131433516032786</v>
      </c>
      <c r="H15" s="150">
        <f t="shared" si="0"/>
        <v>45.618929082738845</v>
      </c>
      <c r="I15" s="149">
        <f t="shared" si="4"/>
        <v>4.1103509117761092</v>
      </c>
      <c r="J15" s="149">
        <f t="shared" si="4"/>
        <v>41.918016362346251</v>
      </c>
      <c r="K15" s="151">
        <f t="shared" si="4"/>
        <v>234.28949897310827</v>
      </c>
      <c r="L15" s="151">
        <f t="shared" si="4"/>
        <v>62.883896749130621</v>
      </c>
      <c r="M15" s="152">
        <f t="shared" si="1"/>
        <v>343.20176299636125</v>
      </c>
      <c r="N15" s="151">
        <f t="shared" si="4"/>
        <v>160.11457320486284</v>
      </c>
      <c r="O15" s="151">
        <f t="shared" si="4"/>
        <v>163.22993590295511</v>
      </c>
      <c r="P15" s="151">
        <f t="shared" si="4"/>
        <v>98.100449217628906</v>
      </c>
      <c r="Q15" s="151">
        <f t="shared" si="4"/>
        <v>-281.84889838756044</v>
      </c>
      <c r="R15" s="152">
        <f t="shared" si="2"/>
        <v>139.59605993788642</v>
      </c>
      <c r="S15" s="151">
        <f t="shared" si="4"/>
        <v>339.78285246968795</v>
      </c>
      <c r="T15" s="151">
        <f t="shared" si="4"/>
        <v>501.35478089530329</v>
      </c>
      <c r="U15" s="151">
        <f>U11-SUM(U12:U14)</f>
        <v>381.49045302639138</v>
      </c>
      <c r="V15" s="116"/>
      <c r="W15" s="28"/>
    </row>
    <row r="16" spans="1:23" ht="14.65" thickBot="1" x14ac:dyDescent="0.5">
      <c r="A16" s="24" t="s">
        <v>9</v>
      </c>
      <c r="B16" s="29"/>
      <c r="C16" s="29"/>
      <c r="D16" s="149">
        <v>46.068881129394498</v>
      </c>
      <c r="E16" s="149">
        <v>58.801272178684698</v>
      </c>
      <c r="F16" s="149">
        <v>104.99717238863761</v>
      </c>
      <c r="G16" s="149">
        <v>145.05818530138981</v>
      </c>
      <c r="H16" s="150">
        <f t="shared" si="0"/>
        <v>354.92551099810663</v>
      </c>
      <c r="I16" s="149">
        <v>64.139086343341432</v>
      </c>
      <c r="J16" s="149">
        <v>41.774000413684973</v>
      </c>
      <c r="K16" s="151">
        <v>66.721969742973585</v>
      </c>
      <c r="L16" s="151">
        <v>100.67687190000001</v>
      </c>
      <c r="M16" s="152">
        <f t="shared" si="1"/>
        <v>273.3119284</v>
      </c>
      <c r="N16" s="151">
        <v>85.240310600000015</v>
      </c>
      <c r="O16" s="151">
        <v>110.72300079999997</v>
      </c>
      <c r="P16" s="151">
        <v>40.547635300000024</v>
      </c>
      <c r="Q16" s="151">
        <v>-9.8363001999999824</v>
      </c>
      <c r="R16" s="152">
        <f t="shared" si="2"/>
        <v>226.67464650000002</v>
      </c>
      <c r="S16" s="151">
        <v>81.211322600000017</v>
      </c>
      <c r="T16" s="151">
        <v>115.33733219999999</v>
      </c>
      <c r="U16" s="151">
        <v>71.122587099999976</v>
      </c>
      <c r="V16" s="116"/>
      <c r="W16" s="28"/>
    </row>
    <row r="17" spans="1:23" ht="14.65" thickBot="1" x14ac:dyDescent="0.5">
      <c r="A17" s="24" t="s">
        <v>10</v>
      </c>
      <c r="B17" s="29"/>
      <c r="C17" s="29"/>
      <c r="D17" s="149">
        <v>32.259313604143443</v>
      </c>
      <c r="E17" s="149">
        <v>-250.1267088050341</v>
      </c>
      <c r="F17" s="149">
        <v>10.215847954802966</v>
      </c>
      <c r="G17" s="149">
        <v>-120.9524992603543</v>
      </c>
      <c r="H17" s="150">
        <f>SUM(D17:G17)</f>
        <v>-328.60404650644199</v>
      </c>
      <c r="I17" s="149">
        <v>-58.496865347048541</v>
      </c>
      <c r="J17" s="149">
        <v>1.6327212794079848</v>
      </c>
      <c r="K17" s="151">
        <v>173.31852271487116</v>
      </c>
      <c r="L17" s="151">
        <v>-198.80940115086941</v>
      </c>
      <c r="M17" s="152">
        <f t="shared" si="1"/>
        <v>-82.355022503638793</v>
      </c>
      <c r="N17" s="151">
        <v>76.628710004862825</v>
      </c>
      <c r="O17" s="151">
        <v>53.895959102955139</v>
      </c>
      <c r="P17" s="151">
        <v>58.530065717628872</v>
      </c>
      <c r="Q17" s="151">
        <v>-275.04692208756052</v>
      </c>
      <c r="R17" s="152">
        <f t="shared" si="2"/>
        <v>-85.992187262113674</v>
      </c>
      <c r="S17" s="151">
        <v>257.79197126968609</v>
      </c>
      <c r="T17" s="151">
        <v>384.48941474538128</v>
      </c>
      <c r="U17" s="151">
        <v>309.16671297631387</v>
      </c>
      <c r="V17" s="116"/>
      <c r="W17" s="28"/>
    </row>
    <row r="18" spans="1:23" ht="4.5" customHeight="1" x14ac:dyDescent="0.45">
      <c r="A18" s="24"/>
      <c r="B18" s="29"/>
      <c r="C18" s="29"/>
      <c r="D18" s="135"/>
      <c r="E18" s="135"/>
      <c r="F18" s="135"/>
      <c r="G18" s="135"/>
      <c r="H18" s="46"/>
      <c r="I18" s="135"/>
      <c r="J18" s="135"/>
      <c r="K18" s="125"/>
      <c r="L18" s="125"/>
      <c r="M18" s="48"/>
      <c r="N18" s="125"/>
      <c r="O18" s="125"/>
      <c r="P18" s="125"/>
      <c r="Q18" s="125"/>
      <c r="R18" s="48"/>
      <c r="S18" s="125"/>
      <c r="T18" s="125"/>
      <c r="U18" s="125"/>
      <c r="V18" s="21"/>
      <c r="W18" s="28"/>
    </row>
    <row r="19" spans="1:23" x14ac:dyDescent="0.45">
      <c r="A19" s="24" t="s">
        <v>11</v>
      </c>
      <c r="B19" s="29"/>
      <c r="C19" s="29"/>
      <c r="D19" s="125">
        <v>511.93408570647046</v>
      </c>
      <c r="E19" s="125">
        <v>506.49635030108107</v>
      </c>
      <c r="F19" s="125">
        <v>553.3925003795124</v>
      </c>
      <c r="G19" s="125">
        <v>495.94979469252996</v>
      </c>
      <c r="H19" s="48">
        <f t="shared" ref="H19:H21" si="5">SUM(D19:G19)</f>
        <v>2067.772731079594</v>
      </c>
      <c r="I19" s="125">
        <v>496.0072617598039</v>
      </c>
      <c r="J19" s="135">
        <v>529.07260923746185</v>
      </c>
      <c r="K19" s="125">
        <v>738.57461166142923</v>
      </c>
      <c r="L19" s="125">
        <v>581.4114169000801</v>
      </c>
      <c r="M19" s="48">
        <f t="shared" ref="M19:M21" si="6">SUM(I19:L19)</f>
        <v>2345.0658995587751</v>
      </c>
      <c r="N19" s="125">
        <v>709.9047453465447</v>
      </c>
      <c r="O19" s="125">
        <v>717.94348162313577</v>
      </c>
      <c r="P19" s="125">
        <v>644.72293256182104</v>
      </c>
      <c r="Q19" s="125">
        <v>745.66669006085817</v>
      </c>
      <c r="R19" s="48">
        <f t="shared" ref="R19:R21" si="7">SUM(N19:Q19)</f>
        <v>2818.2378495923595</v>
      </c>
      <c r="S19" s="125">
        <v>925.4628387738536</v>
      </c>
      <c r="T19" s="125">
        <v>1051.1277231261474</v>
      </c>
      <c r="U19" s="125">
        <v>941.68224443921486</v>
      </c>
      <c r="V19" s="21"/>
      <c r="W19" s="117"/>
    </row>
    <row r="20" spans="1:23" x14ac:dyDescent="0.45">
      <c r="A20" s="24" t="s">
        <v>12</v>
      </c>
      <c r="B20" s="29"/>
      <c r="C20" s="29"/>
      <c r="D20" s="135">
        <v>329.03331080519638</v>
      </c>
      <c r="E20" s="135">
        <v>482.73072189323614</v>
      </c>
      <c r="F20" s="135">
        <v>370.30685998566088</v>
      </c>
      <c r="G20" s="135">
        <v>332.66535804106104</v>
      </c>
      <c r="H20" s="46">
        <f t="shared" si="5"/>
        <v>1514.7362507251546</v>
      </c>
      <c r="I20" s="135">
        <v>483.73330978998354</v>
      </c>
      <c r="J20" s="135">
        <v>457.76516506041679</v>
      </c>
      <c r="K20" s="125">
        <v>499.67530151757308</v>
      </c>
      <c r="L20" s="125">
        <v>423.17727170574688</v>
      </c>
      <c r="M20" s="48">
        <f t="shared" si="6"/>
        <v>1864.3510480737204</v>
      </c>
      <c r="N20" s="125">
        <v>310.06147957119964</v>
      </c>
      <c r="O20" s="125">
        <v>453.98329868499786</v>
      </c>
      <c r="P20" s="125">
        <v>489.68910119595381</v>
      </c>
      <c r="Q20" s="125">
        <v>342.41336185233615</v>
      </c>
      <c r="R20" s="48">
        <f t="shared" si="7"/>
        <v>1596.1472413044876</v>
      </c>
      <c r="S20" s="125">
        <v>371.50970992235</v>
      </c>
      <c r="T20" s="125">
        <v>317.77723776209484</v>
      </c>
      <c r="U20" s="125">
        <v>339.30910874225947</v>
      </c>
      <c r="V20" s="21"/>
      <c r="W20" s="28"/>
    </row>
    <row r="21" spans="1:23" x14ac:dyDescent="0.45">
      <c r="A21" s="29" t="s">
        <v>13</v>
      </c>
      <c r="B21" s="29"/>
      <c r="C21" s="29"/>
      <c r="D21" s="135">
        <f t="shared" ref="D21:T21" si="8">D8-D20</f>
        <v>259.03665054038652</v>
      </c>
      <c r="E21" s="135">
        <f t="shared" si="8"/>
        <v>111.4170077605437</v>
      </c>
      <c r="F21" s="135">
        <f t="shared" si="8"/>
        <v>272.71365523775529</v>
      </c>
      <c r="G21" s="135">
        <f t="shared" si="8"/>
        <v>254.32018421926671</v>
      </c>
      <c r="H21" s="46">
        <f t="shared" si="5"/>
        <v>897.48749775795216</v>
      </c>
      <c r="I21" s="135">
        <f t="shared" si="8"/>
        <v>103.12420163409263</v>
      </c>
      <c r="J21" s="135">
        <f t="shared" si="8"/>
        <v>172.39979057124611</v>
      </c>
      <c r="K21" s="125">
        <f t="shared" si="8"/>
        <v>342.89402480261344</v>
      </c>
      <c r="L21" s="125">
        <f t="shared" si="8"/>
        <v>262.08773399433323</v>
      </c>
      <c r="M21" s="48">
        <f t="shared" si="6"/>
        <v>880.50575100228536</v>
      </c>
      <c r="N21" s="125">
        <f t="shared" si="8"/>
        <v>515.57928157534502</v>
      </c>
      <c r="O21" s="125">
        <f t="shared" si="8"/>
        <v>379.67385123813801</v>
      </c>
      <c r="P21" s="125">
        <f t="shared" si="8"/>
        <v>271.11554886586731</v>
      </c>
      <c r="Q21" s="125">
        <f t="shared" si="8"/>
        <v>526.42416480852205</v>
      </c>
      <c r="R21" s="48">
        <f t="shared" si="7"/>
        <v>1692.7928464878723</v>
      </c>
      <c r="S21" s="125">
        <f t="shared" si="8"/>
        <v>670.24207835150321</v>
      </c>
      <c r="T21" s="125">
        <f t="shared" si="8"/>
        <v>839.76097396405282</v>
      </c>
      <c r="U21" s="125">
        <f>U8-U20</f>
        <v>706.80252499695553</v>
      </c>
      <c r="V21" s="21"/>
      <c r="W21" s="28"/>
    </row>
    <row r="22" spans="1:23" x14ac:dyDescent="0.45">
      <c r="A22" s="30"/>
      <c r="B22" s="30"/>
      <c r="C22" s="30"/>
      <c r="D22" s="30"/>
      <c r="E22" s="30"/>
      <c r="F22" s="30"/>
      <c r="G22" s="30"/>
      <c r="H22" s="50"/>
      <c r="I22" s="30"/>
      <c r="J22" s="30"/>
      <c r="K22" s="30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6C763880-16D6-495C-95D6-C57791A02210}"/>
  </hyperlink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3638-7CC4-426D-A7F9-486243E5E3BD}">
  <sheetPr codeName="Sheet4"/>
  <dimension ref="A1:W24"/>
  <sheetViews>
    <sheetView showGridLines="0" zoomScaleNormal="10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V4" sqref="V4"/>
    </sheetView>
  </sheetViews>
  <sheetFormatPr defaultRowHeight="14.25" outlineLevelCol="1" x14ac:dyDescent="0.45"/>
  <cols>
    <col min="1" max="1" width="40.1328125" customWidth="1"/>
    <col min="2" max="2" width="5.73046875" customWidth="1"/>
    <col min="3" max="3" width="0.86328125" customWidth="1"/>
    <col min="4" max="7" width="9.1328125" hidden="1" customWidth="1" outlineLevel="1"/>
    <col min="8" max="8" width="9" collapsed="1"/>
    <col min="9" max="12" width="9.1328125" hidden="1" customWidth="1" outlineLevel="1"/>
    <col min="13" max="13" width="9" collapsed="1"/>
    <col min="14" max="17" width="9.1328125" hidden="1" customWidth="1" outlineLevel="1"/>
    <col min="18" max="18" width="9" collapsed="1"/>
    <col min="19" max="22" width="9.1328125" customWidth="1" outlineLevel="1"/>
  </cols>
  <sheetData>
    <row r="1" spans="1:23" ht="18.75" customHeight="1" x14ac:dyDescent="0.55000000000000004">
      <c r="A1" s="3" t="s">
        <v>22</v>
      </c>
      <c r="B1" s="57" t="s">
        <v>21</v>
      </c>
      <c r="C1" s="35"/>
      <c r="D1" s="19"/>
      <c r="E1" s="19"/>
      <c r="F1" s="19"/>
      <c r="G1" s="19"/>
      <c r="H1" s="20"/>
      <c r="I1" s="19"/>
      <c r="J1" s="19"/>
      <c r="K1" s="19"/>
      <c r="L1" s="19"/>
      <c r="M1" s="20"/>
      <c r="N1" s="19"/>
      <c r="O1" s="19"/>
      <c r="P1" s="19"/>
      <c r="Q1" s="19"/>
      <c r="R1" s="20"/>
      <c r="S1" s="19"/>
      <c r="T1" s="19"/>
      <c r="U1" s="19"/>
    </row>
    <row r="2" spans="1:23" ht="15.75" x14ac:dyDescent="0.5">
      <c r="A2" s="4" t="s">
        <v>24</v>
      </c>
      <c r="B2" s="4"/>
      <c r="C2" s="4"/>
    </row>
    <row r="3" spans="1:23" s="112" customFormat="1" ht="15.75" x14ac:dyDescent="0.5">
      <c r="A3" s="111"/>
      <c r="B3" s="111"/>
      <c r="C3" s="111"/>
    </row>
    <row r="4" spans="1:23" x14ac:dyDescent="0.45">
      <c r="A4" s="32" t="s">
        <v>0</v>
      </c>
      <c r="B4" s="34"/>
      <c r="C4" s="34"/>
      <c r="D4" s="36">
        <v>42887</v>
      </c>
      <c r="E4" s="36">
        <v>42979</v>
      </c>
      <c r="F4" s="36">
        <v>43070</v>
      </c>
      <c r="G4" s="36">
        <v>43160</v>
      </c>
      <c r="H4" s="44" t="s">
        <v>38</v>
      </c>
      <c r="I4" s="36">
        <v>43252</v>
      </c>
      <c r="J4" s="36">
        <v>43344</v>
      </c>
      <c r="K4" s="36">
        <v>43435</v>
      </c>
      <c r="L4" s="36">
        <v>43525</v>
      </c>
      <c r="M4" s="44" t="s">
        <v>39</v>
      </c>
      <c r="N4" s="36">
        <v>43617</v>
      </c>
      <c r="O4" s="36">
        <v>43709</v>
      </c>
      <c r="P4" s="36">
        <v>43800</v>
      </c>
      <c r="Q4" s="36">
        <v>43891</v>
      </c>
      <c r="R4" s="44" t="s">
        <v>40</v>
      </c>
      <c r="S4" s="36">
        <v>43983</v>
      </c>
      <c r="T4" s="36">
        <v>44075</v>
      </c>
      <c r="U4" s="36">
        <v>44166</v>
      </c>
      <c r="V4" s="36">
        <v>44256</v>
      </c>
      <c r="W4" s="44" t="s">
        <v>74</v>
      </c>
    </row>
    <row r="5" spans="1:23" ht="15.75" x14ac:dyDescent="0.45">
      <c r="A5" s="55" t="s">
        <v>25</v>
      </c>
      <c r="B5" s="34"/>
      <c r="C5" s="34"/>
      <c r="D5" s="33"/>
      <c r="E5" s="33"/>
      <c r="F5" s="33"/>
      <c r="G5" s="33"/>
      <c r="H5" s="45"/>
      <c r="I5" s="33"/>
      <c r="J5" s="33"/>
      <c r="K5" s="33"/>
      <c r="L5" s="33"/>
      <c r="M5" s="45"/>
      <c r="N5" s="33"/>
      <c r="O5" s="33"/>
      <c r="P5" s="33"/>
      <c r="Q5" s="33"/>
      <c r="R5" s="45"/>
      <c r="S5" s="33"/>
      <c r="T5" s="33"/>
      <c r="U5" s="33"/>
    </row>
    <row r="6" spans="1:23" x14ac:dyDescent="0.45">
      <c r="A6" s="24" t="s">
        <v>1</v>
      </c>
      <c r="B6" s="29"/>
      <c r="C6" s="29"/>
      <c r="D6" s="25">
        <v>2805.962761325432</v>
      </c>
      <c r="E6" s="133">
        <v>2812.9904981138156</v>
      </c>
      <c r="F6" s="25">
        <v>2914.5163314128822</v>
      </c>
      <c r="G6" s="25">
        <v>2926.879763493167</v>
      </c>
      <c r="H6" s="46">
        <f>SUM(D6:G6)</f>
        <v>11460.349354345297</v>
      </c>
      <c r="I6" s="25">
        <v>2916.9550131548822</v>
      </c>
      <c r="J6" s="25">
        <v>3069.0912147104909</v>
      </c>
      <c r="K6" s="26">
        <v>3325.9076050884314</v>
      </c>
      <c r="L6" s="26">
        <v>3342.6506133454914</v>
      </c>
      <c r="M6" s="46">
        <f>SUM(I6:L6)</f>
        <v>12654.604446299296</v>
      </c>
      <c r="N6" s="26">
        <v>3278.3743184362011</v>
      </c>
      <c r="O6" s="26">
        <v>3398.6067846968726</v>
      </c>
      <c r="P6" s="26">
        <v>3419.8515850338226</v>
      </c>
      <c r="Q6" s="26">
        <v>3594.931992529604</v>
      </c>
      <c r="R6" s="46">
        <f>SUM(N6:Q6)</f>
        <v>13691.7646806965</v>
      </c>
      <c r="S6" s="26">
        <v>3603.6171327274242</v>
      </c>
      <c r="T6" s="26">
        <v>3642.1561035459263</v>
      </c>
      <c r="U6" s="26">
        <v>3548.5819685002743</v>
      </c>
    </row>
    <row r="7" spans="1:23" x14ac:dyDescent="0.45">
      <c r="A7" s="24" t="s">
        <v>2</v>
      </c>
      <c r="B7" s="29"/>
      <c r="C7" s="29"/>
      <c r="D7" s="25">
        <v>1929.8062406958757</v>
      </c>
      <c r="E7" s="134">
        <v>1940.1779800756826</v>
      </c>
      <c r="F7" s="25">
        <v>1989.3054960938709</v>
      </c>
      <c r="G7" s="25">
        <v>1974.3053752343458</v>
      </c>
      <c r="H7" s="46">
        <f>SUM(D7:G7)</f>
        <v>7833.5950920997748</v>
      </c>
      <c r="I7" s="25">
        <v>1948.8912039119964</v>
      </c>
      <c r="J7" s="25">
        <v>2063.0378371565403</v>
      </c>
      <c r="K7" s="26">
        <v>2215.0343034673333</v>
      </c>
      <c r="L7" s="26">
        <v>2264.5117964459205</v>
      </c>
      <c r="M7" s="46">
        <f>SUM(I7:L7)</f>
        <v>8491.4751409817909</v>
      </c>
      <c r="N7" s="26">
        <v>2180.8004798324805</v>
      </c>
      <c r="O7" s="26">
        <v>2218.638450964972</v>
      </c>
      <c r="P7" s="26">
        <v>2197.5841618540389</v>
      </c>
      <c r="Q7" s="26">
        <v>2338.295822803696</v>
      </c>
      <c r="R7" s="46">
        <f>SUM(N7:Q7)</f>
        <v>8935.3189154551874</v>
      </c>
      <c r="S7" s="26">
        <v>2321.0792439443853</v>
      </c>
      <c r="T7" s="26">
        <v>2394.0014486593514</v>
      </c>
      <c r="U7" s="26">
        <v>2394.5392213305176</v>
      </c>
    </row>
    <row r="8" spans="1:23" x14ac:dyDescent="0.45">
      <c r="A8" s="24" t="s">
        <v>14</v>
      </c>
      <c r="B8" s="29"/>
      <c r="C8" s="29"/>
      <c r="D8" s="121">
        <v>497.56520679232881</v>
      </c>
      <c r="E8" s="121">
        <v>488.80197042521149</v>
      </c>
      <c r="F8" s="121">
        <v>567.03432150624303</v>
      </c>
      <c r="G8" s="121">
        <v>512.27882615756334</v>
      </c>
      <c r="H8" s="128">
        <f>SUM(D8:G8)</f>
        <v>2065.6803248813467</v>
      </c>
      <c r="I8" s="37">
        <v>516.19399229912574</v>
      </c>
      <c r="J8" s="37">
        <v>537.4449334166311</v>
      </c>
      <c r="K8" s="38">
        <v>766.65071854387679</v>
      </c>
      <c r="L8" s="38">
        <v>588.68797545778489</v>
      </c>
      <c r="M8" s="51">
        <f>SUM(I8:L8)</f>
        <v>2408.9776197174187</v>
      </c>
      <c r="N8" s="38">
        <v>736.39493218254552</v>
      </c>
      <c r="O8" s="38">
        <v>752.44182864165464</v>
      </c>
      <c r="P8" s="38">
        <v>713.58873355081005</v>
      </c>
      <c r="Q8" s="38">
        <v>823.11486075418361</v>
      </c>
      <c r="R8" s="51">
        <f>SUM(N8:Q8)</f>
        <v>3025.5403551291938</v>
      </c>
      <c r="S8" s="38">
        <v>974.65861926506432</v>
      </c>
      <c r="T8" s="38">
        <v>1107.7079323167595</v>
      </c>
      <c r="U8" s="38">
        <v>1026.4878539781444</v>
      </c>
    </row>
    <row r="9" spans="1:23" s="43" customFormat="1" x14ac:dyDescent="0.45">
      <c r="A9" s="39" t="s">
        <v>3</v>
      </c>
      <c r="B9" s="40"/>
      <c r="C9" s="40"/>
      <c r="D9" s="41">
        <f t="shared" ref="D9" si="0">D8/D6</f>
        <v>0.17732423738841693</v>
      </c>
      <c r="E9" s="41">
        <f t="shared" ref="E9" si="1">E8/E6</f>
        <v>0.17376595148578217</v>
      </c>
      <c r="F9" s="41">
        <f t="shared" ref="F9" si="2">F8/F6</f>
        <v>0.19455520471602897</v>
      </c>
      <c r="G9" s="41">
        <f t="shared" ref="G9" si="3">G8/G6</f>
        <v>0.17502557930366425</v>
      </c>
      <c r="H9" s="27">
        <f t="shared" ref="H9" si="4">H8/H6</f>
        <v>0.18024584251422709</v>
      </c>
      <c r="I9" s="41">
        <f t="shared" ref="I9" si="5">I8/I6</f>
        <v>0.1769633024750791</v>
      </c>
      <c r="J9" s="41">
        <f t="shared" ref="J9" si="6">J8/J6</f>
        <v>0.17511533408997379</v>
      </c>
      <c r="K9" s="41">
        <f t="shared" ref="K9" si="7">K8/K6</f>
        <v>0.23050872410615045</v>
      </c>
      <c r="L9" s="41">
        <f t="shared" ref="L9" si="8">L8/L6</f>
        <v>0.17611412126276538</v>
      </c>
      <c r="M9" s="27">
        <f t="shared" ref="M9" si="9">M8/M6</f>
        <v>0.19036372333407059</v>
      </c>
      <c r="N9" s="41">
        <f t="shared" ref="N9" si="10">N8/N6</f>
        <v>0.22462198048629453</v>
      </c>
      <c r="O9" s="41">
        <f t="shared" ref="O9" si="11">O8/O6</f>
        <v>0.22139714191995477</v>
      </c>
      <c r="P9" s="41">
        <f t="shared" ref="P9" si="12">P8/P6</f>
        <v>0.20866073155737622</v>
      </c>
      <c r="Q9" s="41">
        <f t="shared" ref="Q9" si="13">Q8/Q6</f>
        <v>0.22896534968245447</v>
      </c>
      <c r="R9" s="27">
        <f t="shared" ref="R9" si="14">R8/R6</f>
        <v>0.22097519389847448</v>
      </c>
      <c r="S9" s="41">
        <f t="shared" ref="S9" si="15">S8/S6</f>
        <v>0.27046675142411336</v>
      </c>
      <c r="T9" s="41">
        <f t="shared" ref="T9" si="16">T8/T6</f>
        <v>0.30413521574166424</v>
      </c>
      <c r="U9" s="41">
        <f t="shared" ref="U9" si="17">U8/U6</f>
        <v>0.28926705458405</v>
      </c>
      <c r="V9" s="42"/>
      <c r="W9" s="28"/>
    </row>
    <row r="10" spans="1:23" x14ac:dyDescent="0.45">
      <c r="A10" s="25" t="s">
        <v>5</v>
      </c>
      <c r="B10" s="25"/>
      <c r="C10" s="25"/>
      <c r="D10" s="25">
        <v>64.243390251838889</v>
      </c>
      <c r="E10" s="135">
        <v>17.500071213811623</v>
      </c>
      <c r="F10" s="25">
        <v>105.58546887692603</v>
      </c>
      <c r="G10" s="25">
        <v>20.295107494914191</v>
      </c>
      <c r="H10" s="46">
        <f t="shared" ref="H10" si="18">SUM(D10:G10)</f>
        <v>207.62403783749073</v>
      </c>
      <c r="I10" s="25">
        <v>40.387466762035785</v>
      </c>
      <c r="J10" s="25">
        <v>46.289107692065556</v>
      </c>
      <c r="K10" s="25">
        <v>252.41578598324531</v>
      </c>
      <c r="L10" s="25">
        <v>39.878004052026199</v>
      </c>
      <c r="M10" s="46">
        <f t="shared" ref="M10" si="19">SUM(I10:L10)</f>
        <v>378.97036448937286</v>
      </c>
      <c r="N10" s="25">
        <v>191.21371616616375</v>
      </c>
      <c r="O10" s="25">
        <v>201.30149441662797</v>
      </c>
      <c r="P10" s="25">
        <v>160.53213640629269</v>
      </c>
      <c r="Q10" s="25">
        <v>145.06056963639958</v>
      </c>
      <c r="R10" s="46">
        <f t="shared" ref="R10" si="20">SUM(N10:Q10)</f>
        <v>698.10791662548399</v>
      </c>
      <c r="S10" s="25">
        <v>394.16102272106434</v>
      </c>
      <c r="T10" s="25">
        <v>544.86658648080447</v>
      </c>
      <c r="U10" s="25">
        <v>478.43633297892427</v>
      </c>
    </row>
    <row r="11" spans="1:23" x14ac:dyDescent="0.45">
      <c r="A11" s="25" t="s">
        <v>12</v>
      </c>
      <c r="B11" s="25"/>
      <c r="C11" s="25"/>
      <c r="D11" s="25">
        <v>221.86147170605986</v>
      </c>
      <c r="E11" s="25">
        <v>414.96048472713346</v>
      </c>
      <c r="F11" s="25">
        <v>294.53849129057198</v>
      </c>
      <c r="G11" s="25">
        <v>252.73955372836519</v>
      </c>
      <c r="H11" s="46">
        <f>SUM(D11:G11)</f>
        <v>1184.1000014521305</v>
      </c>
      <c r="I11" s="25">
        <v>417.39999015286804</v>
      </c>
      <c r="J11" s="25">
        <v>382.14325501129048</v>
      </c>
      <c r="K11" s="25">
        <v>438.04310545749433</v>
      </c>
      <c r="L11" s="25">
        <v>351.37536580262827</v>
      </c>
      <c r="M11" s="46">
        <f>SUM(I11:L11)</f>
        <v>1588.9617164242811</v>
      </c>
      <c r="N11" s="25">
        <v>251.5776518478246</v>
      </c>
      <c r="O11" s="25">
        <v>373.38792601613505</v>
      </c>
      <c r="P11" s="25">
        <v>413.9061973965795</v>
      </c>
      <c r="Q11" s="25">
        <v>244.40058476356171</v>
      </c>
      <c r="R11" s="46">
        <f>SUM(N11:Q11)</f>
        <v>1283.2723600241009</v>
      </c>
      <c r="S11" s="25">
        <v>310.42087846592756</v>
      </c>
      <c r="T11" s="25">
        <v>279.8164190565293</v>
      </c>
      <c r="U11" s="25">
        <v>285.6126376532311</v>
      </c>
    </row>
    <row r="12" spans="1:23" x14ac:dyDescent="0.45">
      <c r="A12" s="25" t="s">
        <v>13</v>
      </c>
      <c r="B12" s="25"/>
      <c r="C12" s="25"/>
      <c r="D12" s="25">
        <f t="shared" ref="D12:R12" si="21">D8-D11</f>
        <v>275.70373508626892</v>
      </c>
      <c r="E12" s="25">
        <f t="shared" si="21"/>
        <v>73.841485698078031</v>
      </c>
      <c r="F12" s="25">
        <f t="shared" si="21"/>
        <v>272.49583021567105</v>
      </c>
      <c r="G12" s="25">
        <f t="shared" si="21"/>
        <v>259.53927242919815</v>
      </c>
      <c r="H12" s="46">
        <f t="shared" si="21"/>
        <v>881.58032342921615</v>
      </c>
      <c r="I12" s="25">
        <f t="shared" si="21"/>
        <v>98.794002146257696</v>
      </c>
      <c r="J12" s="25">
        <f t="shared" si="21"/>
        <v>155.30167840534062</v>
      </c>
      <c r="K12" s="25">
        <f t="shared" si="21"/>
        <v>328.60761308638246</v>
      </c>
      <c r="L12" s="25">
        <f t="shared" si="21"/>
        <v>237.31260965515662</v>
      </c>
      <c r="M12" s="46">
        <f t="shared" si="21"/>
        <v>820.01590329313763</v>
      </c>
      <c r="N12" s="25">
        <f t="shared" si="21"/>
        <v>484.81728033472092</v>
      </c>
      <c r="O12" s="25">
        <f t="shared" si="21"/>
        <v>379.05390262551958</v>
      </c>
      <c r="P12" s="25">
        <f t="shared" si="21"/>
        <v>299.68253615423055</v>
      </c>
      <c r="Q12" s="25">
        <f t="shared" si="21"/>
        <v>578.7142759906219</v>
      </c>
      <c r="R12" s="46">
        <f t="shared" si="21"/>
        <v>1742.267995105093</v>
      </c>
      <c r="S12" s="25">
        <f>S8-S11</f>
        <v>664.23774079913676</v>
      </c>
      <c r="T12" s="25">
        <f t="shared" ref="T12:U12" si="22">T8-T11</f>
        <v>827.89151326023023</v>
      </c>
      <c r="U12" s="25">
        <f t="shared" si="22"/>
        <v>740.87521632491325</v>
      </c>
    </row>
    <row r="13" spans="1:23" x14ac:dyDescent="0.45">
      <c r="A13" s="5"/>
      <c r="B13" s="53"/>
      <c r="C13" s="53"/>
      <c r="D13" s="2"/>
      <c r="E13" s="2"/>
      <c r="F13" s="2"/>
      <c r="G13" s="2"/>
      <c r="H13" s="2"/>
      <c r="I13" s="2"/>
      <c r="J13" s="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ht="15.75" x14ac:dyDescent="0.5">
      <c r="A14" s="54" t="s">
        <v>26</v>
      </c>
      <c r="B14" s="4"/>
      <c r="C14" s="4"/>
      <c r="I14" s="8"/>
      <c r="J14" s="8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x14ac:dyDescent="0.45">
      <c r="A15" s="24" t="s">
        <v>1</v>
      </c>
      <c r="B15" s="53"/>
      <c r="C15" s="53"/>
      <c r="D15" s="25">
        <v>1533.4009358722851</v>
      </c>
      <c r="E15" s="91">
        <v>1434.467946592199</v>
      </c>
      <c r="F15" s="25">
        <v>1230.2495755814762</v>
      </c>
      <c r="G15" s="25">
        <v>1113.2238893246777</v>
      </c>
      <c r="H15" s="46">
        <f>SUM(D15:G15)</f>
        <v>5311.342347370638</v>
      </c>
      <c r="I15" s="25">
        <v>1026.787438730528</v>
      </c>
      <c r="J15" s="25">
        <v>999.13511016691223</v>
      </c>
      <c r="K15" s="26">
        <v>943.56030019830018</v>
      </c>
      <c r="L15" s="26">
        <v>900.82778644935888</v>
      </c>
      <c r="M15" s="46">
        <f>SUM(I15:L15)</f>
        <v>3870.3106355450996</v>
      </c>
      <c r="N15" s="26">
        <v>890.25</v>
      </c>
      <c r="O15" s="26">
        <v>874.14451671699976</v>
      </c>
      <c r="P15" s="26">
        <v>808.87345497118008</v>
      </c>
      <c r="Q15" s="26">
        <v>802.95430688717988</v>
      </c>
      <c r="R15" s="46">
        <f>SUM(N15:Q15)</f>
        <v>3376.2222785753597</v>
      </c>
      <c r="S15" s="26">
        <v>799.32154599608248</v>
      </c>
      <c r="T15" s="26">
        <v>758.92094993921751</v>
      </c>
      <c r="U15" s="26">
        <v>674.25716654381563</v>
      </c>
    </row>
    <row r="16" spans="1:23" x14ac:dyDescent="0.45">
      <c r="A16" s="24" t="s">
        <v>2</v>
      </c>
      <c r="B16" s="53"/>
      <c r="C16" s="53"/>
      <c r="D16" s="25">
        <v>188.96007426506802</v>
      </c>
      <c r="E16" s="25">
        <v>190.69126104646764</v>
      </c>
      <c r="F16" s="25">
        <v>162.52661966211184</v>
      </c>
      <c r="G16" s="25">
        <v>159.38858123250156</v>
      </c>
      <c r="H16" s="46">
        <f>SUM(D16:G16)</f>
        <v>701.56653620614907</v>
      </c>
      <c r="I16" s="25">
        <v>147.90147886158479</v>
      </c>
      <c r="J16" s="25">
        <v>158.39583085447089</v>
      </c>
      <c r="K16" s="26">
        <v>148.02308533418969</v>
      </c>
      <c r="L16" s="26">
        <v>164.28583455774549</v>
      </c>
      <c r="M16" s="48">
        <f>SUM(I16:L16)</f>
        <v>618.60622960799083</v>
      </c>
      <c r="N16" s="26">
        <v>147.79250668595603</v>
      </c>
      <c r="O16" s="26">
        <v>149.29354662473281</v>
      </c>
      <c r="P16" s="26">
        <v>103.49343127609171</v>
      </c>
      <c r="Q16" s="26">
        <v>111.34495586761062</v>
      </c>
      <c r="R16" s="48">
        <f>SUM(N16:Q16)</f>
        <v>511.92444045439117</v>
      </c>
      <c r="S16" s="26">
        <v>128.29015477850913</v>
      </c>
      <c r="T16" s="26">
        <v>129.43794340334398</v>
      </c>
      <c r="U16" s="26">
        <v>78.089787754719168</v>
      </c>
    </row>
    <row r="17" spans="1:21" x14ac:dyDescent="0.45">
      <c r="A17" s="24" t="s">
        <v>14</v>
      </c>
      <c r="B17" s="53"/>
      <c r="C17" s="53"/>
      <c r="D17" s="126">
        <v>90.504754553253861</v>
      </c>
      <c r="E17" s="137">
        <v>105.34575922856925</v>
      </c>
      <c r="F17" s="141">
        <v>75.986193717172057</v>
      </c>
      <c r="G17" s="126">
        <v>74.706716102763721</v>
      </c>
      <c r="H17" s="128">
        <f>SUM(D17:G17)</f>
        <v>346.54342360175889</v>
      </c>
      <c r="I17" s="37">
        <v>70.66351912495017</v>
      </c>
      <c r="J17" s="37">
        <v>92.720022215032373</v>
      </c>
      <c r="K17" s="38">
        <v>75.918607776308363</v>
      </c>
      <c r="L17" s="38">
        <v>96.577030242296956</v>
      </c>
      <c r="M17" s="51">
        <f>SUM(I17:L17)</f>
        <v>335.87917935858786</v>
      </c>
      <c r="N17" s="38">
        <v>89.245828963999372</v>
      </c>
      <c r="O17" s="38">
        <v>81.215321281481238</v>
      </c>
      <c r="P17" s="38">
        <v>47.215916511011159</v>
      </c>
      <c r="Q17" s="38">
        <v>45.72266590667391</v>
      </c>
      <c r="R17" s="51">
        <f>SUM(N17:Q17)</f>
        <v>263.39973266316565</v>
      </c>
      <c r="S17" s="38">
        <v>67.093169008788792</v>
      </c>
      <c r="T17" s="38">
        <v>49.830279409390357</v>
      </c>
      <c r="U17" s="38">
        <v>19.62377976107031</v>
      </c>
    </row>
    <row r="18" spans="1:21" x14ac:dyDescent="0.45">
      <c r="A18" s="39" t="s">
        <v>3</v>
      </c>
      <c r="B18" s="53"/>
      <c r="C18" s="53"/>
      <c r="D18" s="41">
        <f t="shared" ref="D18" si="23">D17/D15</f>
        <v>5.9022237717475792E-2</v>
      </c>
      <c r="E18" s="41">
        <f t="shared" ref="E18" si="24">E17/E15</f>
        <v>7.3438907769835096E-2</v>
      </c>
      <c r="F18" s="41">
        <f t="shared" ref="F18" si="25">F17/F15</f>
        <v>6.1764860744826726E-2</v>
      </c>
      <c r="G18" s="41">
        <f t="shared" ref="G18" si="26">G17/G15</f>
        <v>6.7108437771743787E-2</v>
      </c>
      <c r="H18" s="27">
        <f t="shared" ref="H18" si="27">H17/H15</f>
        <v>6.5245921075547691E-2</v>
      </c>
      <c r="I18" s="41">
        <f t="shared" ref="I18" si="28">I17/I15</f>
        <v>6.8820007393463292E-2</v>
      </c>
      <c r="J18" s="41">
        <f t="shared" ref="J18" si="29">J17/J15</f>
        <v>9.2800284237376934E-2</v>
      </c>
      <c r="K18" s="41">
        <f t="shared" ref="K18" si="30">K17/K15</f>
        <v>8.0459730830507795E-2</v>
      </c>
      <c r="L18" s="41">
        <f t="shared" ref="L18" si="31">L17/L15</f>
        <v>0.10720920435076538</v>
      </c>
      <c r="M18" s="27">
        <f t="shared" ref="M18" si="32">M17/M15</f>
        <v>8.6783519719026952E-2</v>
      </c>
      <c r="N18" s="41">
        <f t="shared" ref="N18" si="33">N17/N15</f>
        <v>0.10024805275372016</v>
      </c>
      <c r="O18" s="41">
        <f t="shared" ref="O18" si="34">O17/O15</f>
        <v>9.2908346078174081E-2</v>
      </c>
      <c r="P18" s="41">
        <f t="shared" ref="P18" si="35">P17/P15</f>
        <v>5.837243912608487E-2</v>
      </c>
      <c r="Q18" s="41">
        <f t="shared" ref="Q18" si="36">Q17/Q15</f>
        <v>5.6943048333506517E-2</v>
      </c>
      <c r="R18" s="27">
        <f t="shared" ref="R18" si="37">R17/R15</f>
        <v>7.8016111182795264E-2</v>
      </c>
      <c r="S18" s="41">
        <f t="shared" ref="S18" si="38">S17/S15</f>
        <v>8.3937646051039413E-2</v>
      </c>
      <c r="T18" s="41">
        <f t="shared" ref="T18" si="39">T17/T15</f>
        <v>6.565938048406926E-2</v>
      </c>
      <c r="U18" s="41">
        <f t="shared" ref="U18" si="40">U17/U15</f>
        <v>2.9104295415442332E-2</v>
      </c>
    </row>
    <row r="19" spans="1:21" x14ac:dyDescent="0.45">
      <c r="A19" s="25" t="s">
        <v>5</v>
      </c>
      <c r="B19" s="53"/>
      <c r="C19" s="53"/>
      <c r="D19" s="132">
        <v>79.178480675376761</v>
      </c>
      <c r="E19" s="132">
        <v>92.959697734005289</v>
      </c>
      <c r="F19" s="132">
        <v>64.623112724483605</v>
      </c>
      <c r="G19" s="132">
        <v>61.542925708251403</v>
      </c>
      <c r="H19" s="129">
        <f t="shared" ref="H19" si="41">SUM(D19:G19)</f>
        <v>298.30421684211706</v>
      </c>
      <c r="I19" s="25">
        <v>61.596363612905179</v>
      </c>
      <c r="J19" s="25">
        <v>83.285007027571382</v>
      </c>
      <c r="K19" s="25">
        <v>66.679727669406347</v>
      </c>
      <c r="L19" s="25">
        <v>86.72490099710663</v>
      </c>
      <c r="M19" s="46">
        <f t="shared" ref="M19" si="42">SUM(I19:L19)</f>
        <v>298.28599930698954</v>
      </c>
      <c r="N19" s="25">
        <v>82.275162320699224</v>
      </c>
      <c r="O19" s="25">
        <v>74.017173325327221</v>
      </c>
      <c r="P19" s="25">
        <v>39.763884778336319</v>
      </c>
      <c r="Q19" s="25">
        <v>37.060628754039428</v>
      </c>
      <c r="R19" s="46">
        <f t="shared" ref="R19" si="43">SUM(N19:Q19)</f>
        <v>233.11684917840222</v>
      </c>
      <c r="S19" s="25">
        <v>57.663705153288795</v>
      </c>
      <c r="T19" s="25">
        <v>40.736675991500015</v>
      </c>
      <c r="U19" s="25">
        <v>10.699918412525648</v>
      </c>
    </row>
    <row r="20" spans="1:21" x14ac:dyDescent="0.45">
      <c r="A20" s="25" t="s">
        <v>12</v>
      </c>
      <c r="B20" s="53"/>
      <c r="C20" s="53"/>
      <c r="D20" s="25">
        <v>0.64199069480644844</v>
      </c>
      <c r="E20" s="25">
        <v>1.6686813375124416</v>
      </c>
      <c r="F20" s="25">
        <v>3.6095894108111937</v>
      </c>
      <c r="G20" s="25">
        <v>2.5750076446126453</v>
      </c>
      <c r="H20" s="46">
        <f>SUM(D20:G20)</f>
        <v>8.495269087742729</v>
      </c>
      <c r="I20" s="25">
        <v>2.3686880922032243</v>
      </c>
      <c r="J20" s="25">
        <v>1.4578395389287735</v>
      </c>
      <c r="K20" s="25">
        <v>0.90306439440035469</v>
      </c>
      <c r="L20" s="25">
        <v>0.13401365879253024</v>
      </c>
      <c r="M20" s="46">
        <f>SUM(I20:L20)</f>
        <v>4.8636056843248827</v>
      </c>
      <c r="N20" s="25">
        <v>0.26939720891370006</v>
      </c>
      <c r="O20" s="25">
        <v>8.9904003369792118</v>
      </c>
      <c r="P20" s="25">
        <v>1.0951792967026908</v>
      </c>
      <c r="Q20" s="25">
        <v>0.89898649023906252</v>
      </c>
      <c r="R20" s="46">
        <f>SUM(N20:Q20)</f>
        <v>11.253963332834665</v>
      </c>
      <c r="S20" s="25">
        <v>12.782085663902491</v>
      </c>
      <c r="T20" s="25">
        <v>5.2904606348039724</v>
      </c>
      <c r="U20" s="25">
        <v>1.1915359394988876</v>
      </c>
    </row>
    <row r="21" spans="1:21" x14ac:dyDescent="0.45">
      <c r="A21" s="25" t="s">
        <v>13</v>
      </c>
      <c r="D21" s="25">
        <f t="shared" ref="D21:R21" si="44">D17-D20</f>
        <v>89.862763858447408</v>
      </c>
      <c r="E21" s="25">
        <f t="shared" si="44"/>
        <v>103.67707789105681</v>
      </c>
      <c r="F21" s="25">
        <f t="shared" si="44"/>
        <v>72.376604306360861</v>
      </c>
      <c r="G21" s="25">
        <f t="shared" si="44"/>
        <v>72.131708458151081</v>
      </c>
      <c r="H21" s="46">
        <f t="shared" si="44"/>
        <v>338.04815451401618</v>
      </c>
      <c r="I21" s="25">
        <f t="shared" si="44"/>
        <v>68.294831032746941</v>
      </c>
      <c r="J21" s="25">
        <f t="shared" si="44"/>
        <v>91.262182676103606</v>
      </c>
      <c r="K21" s="25">
        <f t="shared" si="44"/>
        <v>75.015543381908003</v>
      </c>
      <c r="L21" s="25">
        <f t="shared" si="44"/>
        <v>96.443016583504431</v>
      </c>
      <c r="M21" s="46">
        <f t="shared" si="44"/>
        <v>331.01557367426295</v>
      </c>
      <c r="N21" s="25">
        <f t="shared" si="44"/>
        <v>88.97643175508567</v>
      </c>
      <c r="O21" s="25">
        <f t="shared" si="44"/>
        <v>72.224920944502031</v>
      </c>
      <c r="P21" s="25">
        <f t="shared" si="44"/>
        <v>46.12073721430847</v>
      </c>
      <c r="Q21" s="25">
        <f t="shared" si="44"/>
        <v>44.82367941643485</v>
      </c>
      <c r="R21" s="46">
        <f t="shared" si="44"/>
        <v>252.14576933033098</v>
      </c>
      <c r="S21" s="91">
        <f>S17-S20</f>
        <v>54.311083344886299</v>
      </c>
      <c r="T21" s="91">
        <f t="shared" ref="T21:U21" si="45">T17-T20</f>
        <v>44.539818774586386</v>
      </c>
      <c r="U21" s="91">
        <f t="shared" si="45"/>
        <v>18.432243821571422</v>
      </c>
    </row>
    <row r="22" spans="1:21" x14ac:dyDescent="0.45"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spans="1:21" x14ac:dyDescent="0.45"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spans="1:21" x14ac:dyDescent="0.45"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</row>
  </sheetData>
  <phoneticPr fontId="17" type="noConversion"/>
  <hyperlinks>
    <hyperlink ref="B1" location="Index!A1" display="Index" xr:uid="{93D266BE-3ED6-4F55-A8B5-98FFCC2A40C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196-8753-4845-8CBC-B4D6812A61BE}">
  <sheetPr codeName="Sheet5"/>
  <dimension ref="A1:W23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V4" sqref="V4"/>
    </sheetView>
  </sheetViews>
  <sheetFormatPr defaultRowHeight="14.25" outlineLevelCol="1" x14ac:dyDescent="0.45"/>
  <cols>
    <col min="1" max="1" width="40.1328125" customWidth="1"/>
    <col min="2" max="2" width="5.73046875" customWidth="1"/>
    <col min="3" max="3" width="0.86328125" customWidth="1"/>
    <col min="4" max="7" width="9.1328125" hidden="1" customWidth="1" outlineLevel="1"/>
    <col min="8" max="8" width="9.06640625" collapsed="1"/>
    <col min="9" max="12" width="9.1328125" hidden="1" customWidth="1" outlineLevel="1"/>
    <col min="13" max="13" width="9.06640625" collapsed="1"/>
    <col min="14" max="17" width="9.1328125" hidden="1" customWidth="1" outlineLevel="1"/>
    <col min="18" max="18" width="9.06640625" collapsed="1"/>
    <col min="19" max="22" width="9.1328125" customWidth="1" outlineLevel="1"/>
  </cols>
  <sheetData>
    <row r="1" spans="1:23" ht="18.75" customHeight="1" x14ac:dyDescent="0.55000000000000004">
      <c r="A1" s="3" t="s">
        <v>22</v>
      </c>
      <c r="B1" s="57" t="s">
        <v>21</v>
      </c>
      <c r="C1" s="35"/>
      <c r="D1" s="19"/>
      <c r="E1" s="20"/>
      <c r="F1" s="20"/>
      <c r="H1" s="20"/>
      <c r="I1" s="19"/>
      <c r="J1" s="33"/>
      <c r="K1" s="19"/>
      <c r="L1" s="20"/>
      <c r="M1" s="20"/>
      <c r="N1" s="19"/>
      <c r="O1" s="19"/>
      <c r="P1" s="19"/>
      <c r="Q1" s="20"/>
      <c r="R1" s="20"/>
      <c r="S1" s="19"/>
      <c r="T1" s="19"/>
      <c r="U1" s="19"/>
    </row>
    <row r="2" spans="1:23" ht="15.75" x14ac:dyDescent="0.5">
      <c r="A2" s="4" t="s">
        <v>36</v>
      </c>
      <c r="B2" s="4"/>
      <c r="C2" s="4"/>
    </row>
    <row r="3" spans="1:23" ht="15.75" x14ac:dyDescent="0.5">
      <c r="A3" s="4"/>
      <c r="B3" s="4"/>
      <c r="C3" s="4"/>
    </row>
    <row r="4" spans="1:23" x14ac:dyDescent="0.45">
      <c r="A4" s="32" t="s">
        <v>0</v>
      </c>
      <c r="B4" s="34"/>
      <c r="C4" s="34"/>
      <c r="D4" s="36">
        <v>42887</v>
      </c>
      <c r="E4" s="36">
        <v>42979</v>
      </c>
      <c r="F4" s="36">
        <v>43070</v>
      </c>
      <c r="G4" s="36">
        <v>43160</v>
      </c>
      <c r="H4" s="44" t="s">
        <v>38</v>
      </c>
      <c r="I4" s="36">
        <v>43252</v>
      </c>
      <c r="J4" s="36">
        <v>43344</v>
      </c>
      <c r="K4" s="36">
        <v>43435</v>
      </c>
      <c r="L4" s="36">
        <v>43525</v>
      </c>
      <c r="M4" s="44" t="s">
        <v>39</v>
      </c>
      <c r="N4" s="36">
        <v>43617</v>
      </c>
      <c r="O4" s="36">
        <v>43709</v>
      </c>
      <c r="P4" s="36">
        <v>43800</v>
      </c>
      <c r="Q4" s="36">
        <v>43891</v>
      </c>
      <c r="R4" s="44" t="s">
        <v>40</v>
      </c>
      <c r="S4" s="36">
        <v>43983</v>
      </c>
      <c r="T4" s="36">
        <v>44075</v>
      </c>
      <c r="U4" s="36">
        <v>44166</v>
      </c>
      <c r="V4" s="36">
        <v>44256</v>
      </c>
      <c r="W4" s="44" t="s">
        <v>74</v>
      </c>
    </row>
    <row r="5" spans="1:23" ht="15.75" x14ac:dyDescent="0.45">
      <c r="A5" s="55" t="s">
        <v>28</v>
      </c>
      <c r="B5" s="34"/>
      <c r="C5" s="34"/>
      <c r="D5" s="33"/>
      <c r="E5" s="33"/>
      <c r="F5" s="33"/>
      <c r="H5" s="45"/>
      <c r="I5" s="33"/>
      <c r="J5" s="33"/>
      <c r="K5" s="33"/>
      <c r="L5" s="33"/>
      <c r="M5" s="45"/>
      <c r="N5" s="33"/>
      <c r="O5" s="33"/>
      <c r="P5" s="33"/>
      <c r="Q5" s="33"/>
      <c r="R5" s="45"/>
      <c r="S5" s="33"/>
      <c r="T5" s="33"/>
      <c r="U5" s="33"/>
    </row>
    <row r="6" spans="1:23" x14ac:dyDescent="0.45">
      <c r="A6" s="24" t="s">
        <v>1</v>
      </c>
      <c r="B6" s="29"/>
      <c r="C6" s="29"/>
      <c r="D6" s="91">
        <v>1967.1030083953226</v>
      </c>
      <c r="E6" s="91">
        <v>1910.4879864262623</v>
      </c>
      <c r="F6" s="91">
        <v>1955.7300470858772</v>
      </c>
      <c r="G6" s="91">
        <v>1908.4949451521015</v>
      </c>
      <c r="H6" s="129">
        <f>SUM(D6:G6)</f>
        <v>7741.8159870595637</v>
      </c>
      <c r="I6" s="25">
        <v>1948.9313021212015</v>
      </c>
      <c r="J6" s="25">
        <v>2015.0303394707989</v>
      </c>
      <c r="K6" s="26">
        <v>2157.9015014339971</v>
      </c>
      <c r="L6" s="26">
        <v>2086.4578546044122</v>
      </c>
      <c r="M6" s="46">
        <f>SUM(I6:L6)</f>
        <v>8208.3209976304097</v>
      </c>
      <c r="N6" s="26">
        <v>2068.0336440514479</v>
      </c>
      <c r="O6" s="26">
        <v>2160.8473685149497</v>
      </c>
      <c r="P6" s="26">
        <v>2159.4601691844609</v>
      </c>
      <c r="Q6" s="26">
        <v>2196.2180429390228</v>
      </c>
      <c r="R6" s="46">
        <f>SUM(N6:Q6)</f>
        <v>8584.5592246898814</v>
      </c>
      <c r="S6" s="26">
        <v>2229.2054610641731</v>
      </c>
      <c r="T6" s="26">
        <v>2270.921561387885</v>
      </c>
      <c r="U6" s="26">
        <v>2288.2641710917151</v>
      </c>
    </row>
    <row r="7" spans="1:23" x14ac:dyDescent="0.45">
      <c r="A7" s="24" t="s">
        <v>2</v>
      </c>
      <c r="B7" s="29"/>
      <c r="C7" s="29"/>
      <c r="D7" s="91">
        <v>1582.7386968912388</v>
      </c>
      <c r="E7" s="91">
        <v>1563.5235675662075</v>
      </c>
      <c r="F7" s="91">
        <v>1592.956863957414</v>
      </c>
      <c r="G7" s="91">
        <v>1559.5859332250457</v>
      </c>
      <c r="H7" s="129">
        <f>SUM(D7:G7)</f>
        <v>6298.8050616399059</v>
      </c>
      <c r="I7" s="25">
        <v>1555.7578916995237</v>
      </c>
      <c r="J7" s="25">
        <v>1623.2906163137102</v>
      </c>
      <c r="K7" s="26">
        <v>1763.4184107266283</v>
      </c>
      <c r="L7" s="26">
        <v>1740.1846887811662</v>
      </c>
      <c r="M7" s="46">
        <f>SUM(I7:L7)</f>
        <v>6682.6516075210284</v>
      </c>
      <c r="N7" s="26">
        <v>1699.5219769650068</v>
      </c>
      <c r="O7" s="26">
        <v>1746.7105083311553</v>
      </c>
      <c r="P7" s="26">
        <v>1747.5520553411848</v>
      </c>
      <c r="Q7" s="26">
        <v>1779.7943559291762</v>
      </c>
      <c r="R7" s="46">
        <f>SUM(N7:Q7)</f>
        <v>6973.5788965665233</v>
      </c>
      <c r="S7" s="26">
        <v>1801.9090667637861</v>
      </c>
      <c r="T7" s="26">
        <v>1852.5715235995942</v>
      </c>
      <c r="U7" s="26">
        <v>1871.167334165546</v>
      </c>
    </row>
    <row r="8" spans="1:23" x14ac:dyDescent="0.45">
      <c r="A8" s="24" t="s">
        <v>14</v>
      </c>
      <c r="B8" s="29"/>
      <c r="C8" s="29"/>
      <c r="D8" s="121">
        <v>577.14053305505126</v>
      </c>
      <c r="E8" s="121">
        <v>534.68385811475639</v>
      </c>
      <c r="F8" s="121">
        <v>629.12172082368704</v>
      </c>
      <c r="G8" s="121">
        <v>591.37782822566203</v>
      </c>
      <c r="H8" s="128">
        <f>SUM(D8:G8)</f>
        <v>2332.3239402191571</v>
      </c>
      <c r="I8" s="37">
        <v>610.56281647533092</v>
      </c>
      <c r="J8" s="37">
        <v>583.75235455737402</v>
      </c>
      <c r="K8" s="38">
        <v>852.34459046794359</v>
      </c>
      <c r="L8" s="38">
        <v>652.57790154357326</v>
      </c>
      <c r="M8" s="51">
        <f>SUM(I8:L8)</f>
        <v>2699.2376630442218</v>
      </c>
      <c r="N8" s="38">
        <v>795.18900064522427</v>
      </c>
      <c r="O8" s="38">
        <v>817.00703949824026</v>
      </c>
      <c r="P8" s="38">
        <v>812.77820677678619</v>
      </c>
      <c r="Q8" s="38">
        <v>812.44992237344013</v>
      </c>
      <c r="R8" s="51">
        <f>SUM(N8:Q8)</f>
        <v>3237.4241692936907</v>
      </c>
      <c r="S8" s="38">
        <v>940.54413381324594</v>
      </c>
      <c r="T8" s="38">
        <v>1015.6305696833424</v>
      </c>
      <c r="U8" s="38">
        <v>980.96618565786241</v>
      </c>
    </row>
    <row r="9" spans="1:23" s="43" customFormat="1" x14ac:dyDescent="0.45">
      <c r="A9" s="39" t="s">
        <v>3</v>
      </c>
      <c r="B9" s="40"/>
      <c r="C9" s="40"/>
      <c r="D9" s="41">
        <f t="shared" ref="D9:G9" si="0">D8/D6</f>
        <v>0.29339619256942601</v>
      </c>
      <c r="E9" s="41">
        <f t="shared" si="0"/>
        <v>0.27986768925719868</v>
      </c>
      <c r="F9" s="41">
        <f t="shared" si="0"/>
        <v>0.32168126769903943</v>
      </c>
      <c r="G9" s="41">
        <f t="shared" si="0"/>
        <v>0.30986606997721489</v>
      </c>
      <c r="H9" s="27">
        <f>H8/H6</f>
        <v>0.30126315894328071</v>
      </c>
      <c r="I9" s="41">
        <f>I8/I6</f>
        <v>0.31328083027390402</v>
      </c>
      <c r="J9" s="41">
        <f t="shared" ref="J9:L9" si="1">J8/J6</f>
        <v>0.2896990398222406</v>
      </c>
      <c r="K9" s="41">
        <f t="shared" si="1"/>
        <v>0.39498771834651969</v>
      </c>
      <c r="L9" s="41">
        <f t="shared" si="1"/>
        <v>0.31276831214369322</v>
      </c>
      <c r="M9" s="27">
        <f>M8/M6</f>
        <v>0.32884163080652445</v>
      </c>
      <c r="N9" s="41">
        <f t="shared" ref="N9:S9" si="2">N8/N6</f>
        <v>0.38451453772646738</v>
      </c>
      <c r="O9" s="41">
        <f t="shared" si="2"/>
        <v>0.37809567274514688</v>
      </c>
      <c r="P9" s="41">
        <f t="shared" si="2"/>
        <v>0.37638027242879823</v>
      </c>
      <c r="Q9" s="41">
        <f t="shared" si="2"/>
        <v>0.36993135767439717</v>
      </c>
      <c r="R9" s="27">
        <f t="shared" si="2"/>
        <v>0.37712176997772917</v>
      </c>
      <c r="S9" s="41">
        <f t="shared" si="2"/>
        <v>0.42191899770613839</v>
      </c>
      <c r="T9" s="41">
        <f t="shared" ref="T9" si="3">T8/T6</f>
        <v>0.44723278291595187</v>
      </c>
      <c r="U9" s="41">
        <f t="shared" ref="U9" si="4">U8/U6</f>
        <v>0.42869446546018775</v>
      </c>
      <c r="V9" s="42"/>
      <c r="W9" s="28"/>
    </row>
    <row r="10" spans="1:23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3" ht="15.75" x14ac:dyDescent="0.5">
      <c r="A11" s="55" t="s">
        <v>30</v>
      </c>
      <c r="B11" s="4"/>
      <c r="C11" s="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3" x14ac:dyDescent="0.45">
      <c r="A12" s="24" t="s">
        <v>1</v>
      </c>
      <c r="B12" s="52"/>
      <c r="C12" s="52"/>
      <c r="D12" s="91">
        <v>474.00441993012731</v>
      </c>
      <c r="E12" s="91">
        <v>551.54892246393524</v>
      </c>
      <c r="F12" s="91">
        <v>580.04088369635701</v>
      </c>
      <c r="G12" s="91">
        <v>624.44412279761696</v>
      </c>
      <c r="H12" s="129">
        <f>SUM(D12:G12)</f>
        <v>2230.0383488880366</v>
      </c>
      <c r="I12" s="25">
        <v>594.40862841936791</v>
      </c>
      <c r="J12" s="25">
        <v>678.59784307627251</v>
      </c>
      <c r="K12" s="26">
        <v>729.72481988195591</v>
      </c>
      <c r="L12" s="26">
        <v>779.82490888301754</v>
      </c>
      <c r="M12" s="46">
        <f>SUM(I12:L12)</f>
        <v>2782.5562002606139</v>
      </c>
      <c r="N12" s="26">
        <v>767.95660115477335</v>
      </c>
      <c r="O12" s="26">
        <v>771.51514508549326</v>
      </c>
      <c r="P12" s="26">
        <v>784.80897216681024</v>
      </c>
      <c r="Q12" s="26">
        <v>856.14519314529025</v>
      </c>
      <c r="R12" s="46">
        <f>SUM(N12:Q12)</f>
        <v>3180.4259115523673</v>
      </c>
      <c r="S12" s="26">
        <v>923.35674992625013</v>
      </c>
      <c r="T12" s="26">
        <v>902.87792923047346</v>
      </c>
      <c r="U12" s="26">
        <v>805.59493461406396</v>
      </c>
    </row>
    <row r="13" spans="1:23" x14ac:dyDescent="0.45">
      <c r="A13" s="24" t="s">
        <v>2</v>
      </c>
      <c r="B13" s="52"/>
      <c r="C13" s="52"/>
      <c r="D13" s="91">
        <v>241.45285059737967</v>
      </c>
      <c r="E13" s="91">
        <v>264.59442149196775</v>
      </c>
      <c r="F13" s="91">
        <v>267.75934908783745</v>
      </c>
      <c r="G13" s="91">
        <v>269.51418729516843</v>
      </c>
      <c r="H13" s="129">
        <f>SUM(D13:G13)</f>
        <v>1043.3208084723533</v>
      </c>
      <c r="I13" s="25">
        <v>273.31670904425698</v>
      </c>
      <c r="J13" s="25">
        <v>333.75318881138696</v>
      </c>
      <c r="K13" s="26">
        <v>327.03497701885124</v>
      </c>
      <c r="L13" s="26">
        <v>387.27857520922294</v>
      </c>
      <c r="M13" s="46">
        <f>SUM(I13:L13)</f>
        <v>1321.3834500837181</v>
      </c>
      <c r="N13" s="26">
        <v>353.46603845730607</v>
      </c>
      <c r="O13" s="26">
        <v>350.87193705908828</v>
      </c>
      <c r="P13" s="26">
        <v>371.42090033598492</v>
      </c>
      <c r="Q13" s="26">
        <v>434.4365225695733</v>
      </c>
      <c r="R13" s="46">
        <f>SUM(N13:Q13)</f>
        <v>1510.1953984219526</v>
      </c>
      <c r="S13" s="26">
        <v>408.2502770914698</v>
      </c>
      <c r="T13" s="26">
        <v>438.98780306337807</v>
      </c>
      <c r="U13" s="26">
        <v>420.13825659698057</v>
      </c>
    </row>
    <row r="14" spans="1:23" s="159" customFormat="1" x14ac:dyDescent="0.45">
      <c r="A14" s="153" t="s">
        <v>14</v>
      </c>
      <c r="B14" s="154"/>
      <c r="C14" s="154"/>
      <c r="D14" s="155">
        <v>-62.895353721795971</v>
      </c>
      <c r="E14" s="155">
        <v>-53.419716306524933</v>
      </c>
      <c r="F14" s="155">
        <v>-57.289793435672507</v>
      </c>
      <c r="G14" s="155">
        <v>-83.470173835547484</v>
      </c>
      <c r="H14" s="156">
        <f>SUM(D14:G14)</f>
        <v>-257.0750372995409</v>
      </c>
      <c r="I14" s="155">
        <v>-57.018467305518698</v>
      </c>
      <c r="J14" s="155">
        <v>-3.5707290863703491</v>
      </c>
      <c r="K14" s="157">
        <v>-32.653981424676189</v>
      </c>
      <c r="L14" s="157">
        <v>41.676282017680407</v>
      </c>
      <c r="M14" s="158">
        <f>SUM(I14:L14)</f>
        <v>-51.566895798884829</v>
      </c>
      <c r="N14" s="157">
        <v>20.79902514257725</v>
      </c>
      <c r="O14" s="157">
        <v>27.705890151675845</v>
      </c>
      <c r="P14" s="157">
        <v>51.105408425135522</v>
      </c>
      <c r="Q14" s="157">
        <v>99.264569193900115</v>
      </c>
      <c r="R14" s="158">
        <f>SUM(N14:Q14)</f>
        <v>198.87489291328873</v>
      </c>
      <c r="S14" s="157">
        <v>114.62640572999985</v>
      </c>
      <c r="T14" s="157">
        <v>149.66523508852208</v>
      </c>
      <c r="U14" s="157">
        <v>125.55928529467681</v>
      </c>
    </row>
    <row r="15" spans="1:23" x14ac:dyDescent="0.45">
      <c r="A15" s="39" t="s">
        <v>3</v>
      </c>
      <c r="B15" s="56"/>
      <c r="C15" s="56"/>
      <c r="D15" s="58" t="s">
        <v>15</v>
      </c>
      <c r="E15" s="58" t="s">
        <v>15</v>
      </c>
      <c r="F15" s="58" t="s">
        <v>15</v>
      </c>
      <c r="G15" s="58" t="s">
        <v>15</v>
      </c>
      <c r="H15" s="59" t="s">
        <v>15</v>
      </c>
      <c r="I15" s="58" t="s">
        <v>15</v>
      </c>
      <c r="J15" s="58" t="s">
        <v>15</v>
      </c>
      <c r="K15" s="58" t="s">
        <v>15</v>
      </c>
      <c r="L15" s="41">
        <f>L14/L12</f>
        <v>5.3443127480212758E-2</v>
      </c>
      <c r="M15" s="59" t="s">
        <v>15</v>
      </c>
      <c r="N15" s="41">
        <f t="shared" ref="N15:S15" si="5">N14/N12</f>
        <v>2.7083594452214924E-2</v>
      </c>
      <c r="O15" s="41">
        <f t="shared" si="5"/>
        <v>3.5911012671832512E-2</v>
      </c>
      <c r="P15" s="41">
        <f t="shared" si="5"/>
        <v>6.51182774886436E-2</v>
      </c>
      <c r="Q15" s="41">
        <f t="shared" si="5"/>
        <v>0.11594361562578398</v>
      </c>
      <c r="R15" s="27">
        <f t="shared" si="5"/>
        <v>6.2530899459380215E-2</v>
      </c>
      <c r="S15" s="41">
        <f t="shared" si="5"/>
        <v>0.12414097339858643</v>
      </c>
      <c r="T15" s="41">
        <f t="shared" ref="T15" si="6">T14/T12</f>
        <v>0.16576464020566142</v>
      </c>
      <c r="U15" s="41">
        <f t="shared" ref="U15" si="7">U14/U12</f>
        <v>0.15585907991691686</v>
      </c>
    </row>
    <row r="16" spans="1:23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5">
      <c r="A17" s="55" t="s">
        <v>29</v>
      </c>
      <c r="B17" s="4"/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45">
      <c r="A18" s="24" t="s">
        <v>1</v>
      </c>
      <c r="B18" s="52"/>
      <c r="C18" s="52"/>
      <c r="D18" s="91">
        <v>0.27689885461521085</v>
      </c>
      <c r="E18" s="91">
        <v>0.46036200559956558</v>
      </c>
      <c r="F18" s="91">
        <v>0.71618386551918489</v>
      </c>
      <c r="G18" s="91">
        <v>1.2958233023961172</v>
      </c>
      <c r="H18" s="129">
        <f>SUM(D18:G18)</f>
        <v>2.7492680281300785</v>
      </c>
      <c r="I18" s="25">
        <v>2.4283568476974025</v>
      </c>
      <c r="J18" s="25">
        <v>4.2032966587197258</v>
      </c>
      <c r="K18" s="26">
        <v>16.593496604523327</v>
      </c>
      <c r="L18" s="26">
        <v>42.509376506962404</v>
      </c>
      <c r="M18" s="46">
        <f>SUM(I18:L18)</f>
        <v>65.734526617902858</v>
      </c>
      <c r="N18" s="26">
        <v>19.043466706669996</v>
      </c>
      <c r="O18" s="26">
        <v>22.243310214280015</v>
      </c>
      <c r="P18" s="26">
        <v>25.899933624918425</v>
      </c>
      <c r="Q18" s="26">
        <v>43.017520557990139</v>
      </c>
      <c r="R18" s="46">
        <f>SUM(N18:Q18)</f>
        <v>110.20423110385858</v>
      </c>
      <c r="S18" s="26">
        <v>23.004244527749989</v>
      </c>
      <c r="T18" s="26">
        <v>36.121818094114325</v>
      </c>
      <c r="U18" s="26">
        <v>32.433346079998131</v>
      </c>
    </row>
    <row r="19" spans="1:21" s="159" customFormat="1" x14ac:dyDescent="0.45">
      <c r="A19" s="153" t="s">
        <v>2</v>
      </c>
      <c r="B19" s="154"/>
      <c r="C19" s="154"/>
      <c r="D19" s="160">
        <v>-1.2328726083398991</v>
      </c>
      <c r="E19" s="160">
        <v>-1.0503050089746353</v>
      </c>
      <c r="F19" s="160">
        <v>-1.6693776680656649</v>
      </c>
      <c r="G19" s="160">
        <v>-1.6084421834556912</v>
      </c>
      <c r="H19" s="146">
        <f>SUM(D19:G19)</f>
        <v>-5.5609974688358905</v>
      </c>
      <c r="I19" s="160">
        <v>-6.5009525809273914</v>
      </c>
      <c r="J19" s="160">
        <v>-5.6769512995702343</v>
      </c>
      <c r="K19" s="148">
        <v>-4.871476667158694</v>
      </c>
      <c r="L19" s="148">
        <v>10.067370794267411</v>
      </c>
      <c r="M19" s="146">
        <f>SUM(I19:L19)</f>
        <v>-6.9820097533889083</v>
      </c>
      <c r="N19" s="148">
        <v>1.3115393232721289</v>
      </c>
      <c r="O19" s="148">
        <v>-3.653003517175911</v>
      </c>
      <c r="P19" s="148">
        <v>7.2296700285065327</v>
      </c>
      <c r="Q19" s="148">
        <v>13.348856115442707</v>
      </c>
      <c r="R19" s="146">
        <f>SUM(N19:Q19)</f>
        <v>18.237061950045458</v>
      </c>
      <c r="S19" s="148">
        <v>8.1120811469024492</v>
      </c>
      <c r="T19" s="148">
        <v>17.271563084437229</v>
      </c>
      <c r="U19" s="148">
        <v>8.4228053941340484</v>
      </c>
    </row>
    <row r="20" spans="1:21" s="159" customFormat="1" x14ac:dyDescent="0.45">
      <c r="A20" s="153" t="s">
        <v>14</v>
      </c>
      <c r="B20" s="154"/>
      <c r="C20" s="154"/>
      <c r="D20" s="155">
        <v>-49.854879335690271</v>
      </c>
      <c r="E20" s="155">
        <v>-44.353898719830795</v>
      </c>
      <c r="F20" s="155">
        <v>-58.246316500376423</v>
      </c>
      <c r="G20" s="155">
        <v>-67.571442467058347</v>
      </c>
      <c r="H20" s="156">
        <f>SUM(D20:G20)</f>
        <v>-220.02653702295584</v>
      </c>
      <c r="I20" s="155">
        <v>-84.220972628288209</v>
      </c>
      <c r="J20" s="155">
        <v>-90.460856570603639</v>
      </c>
      <c r="K20" s="157">
        <v>-116.5928199522788</v>
      </c>
      <c r="L20" s="157">
        <v>-146.92546893463822</v>
      </c>
      <c r="M20" s="158">
        <f>SUM(I20:L20)</f>
        <v>-438.20011808580887</v>
      </c>
      <c r="N20" s="157">
        <v>-135.24050653475396</v>
      </c>
      <c r="O20" s="157">
        <v>-149.77003512636338</v>
      </c>
      <c r="P20" s="157">
        <v>-147.61785283187811</v>
      </c>
      <c r="Q20" s="157">
        <v>-132.7562191278966</v>
      </c>
      <c r="R20" s="158">
        <f>SUM(N20:Q20)</f>
        <v>-565.38461362089208</v>
      </c>
      <c r="S20" s="157">
        <v>-101.22066845490725</v>
      </c>
      <c r="T20" s="157">
        <v>-79.892511729945781</v>
      </c>
      <c r="U20" s="157">
        <v>-102.83858498094892</v>
      </c>
    </row>
    <row r="21" spans="1:21" x14ac:dyDescent="0.45">
      <c r="A21" s="39" t="s">
        <v>3</v>
      </c>
      <c r="B21" s="95"/>
      <c r="C21" s="95"/>
      <c r="D21" s="58" t="s">
        <v>15</v>
      </c>
      <c r="E21" s="58" t="s">
        <v>15</v>
      </c>
      <c r="F21" s="58" t="s">
        <v>15</v>
      </c>
      <c r="G21" s="58" t="s">
        <v>15</v>
      </c>
      <c r="H21" s="59" t="s">
        <v>15</v>
      </c>
      <c r="I21" s="58" t="s">
        <v>15</v>
      </c>
      <c r="J21" s="58" t="s">
        <v>15</v>
      </c>
      <c r="K21" s="58" t="s">
        <v>15</v>
      </c>
      <c r="L21" s="58" t="s">
        <v>15</v>
      </c>
      <c r="M21" s="59" t="s">
        <v>15</v>
      </c>
      <c r="N21" s="58" t="s">
        <v>15</v>
      </c>
      <c r="O21" s="58" t="s">
        <v>15</v>
      </c>
      <c r="P21" s="58" t="s">
        <v>15</v>
      </c>
      <c r="Q21" s="58" t="s">
        <v>15</v>
      </c>
      <c r="R21" s="59" t="s">
        <v>15</v>
      </c>
      <c r="S21" s="58" t="s">
        <v>15</v>
      </c>
      <c r="T21" s="58" t="s">
        <v>15</v>
      </c>
      <c r="U21" s="58" t="s">
        <v>15</v>
      </c>
    </row>
    <row r="23" spans="1:21" hidden="1" x14ac:dyDescent="0.45">
      <c r="A23" t="s">
        <v>72</v>
      </c>
      <c r="D23" s="136">
        <v>0.34230939788926701</v>
      </c>
      <c r="E23" s="136">
        <v>0.91176722140733091</v>
      </c>
      <c r="F23" s="136">
        <v>-0.22107357948959816</v>
      </c>
      <c r="G23" s="136">
        <v>-0.22840876993575421</v>
      </c>
      <c r="H23" s="136">
        <v>0.8045942698709041</v>
      </c>
      <c r="I23" s="142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2BA2B91E-531C-445C-88B1-C21B06CEBE7B}"/>
  </hyperlinks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9617-6EE7-40C3-8BAA-C6C063E4FD10}">
  <sheetPr codeName="Sheet6"/>
  <dimension ref="A1:W25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 activeCell="V4" sqref="V4"/>
    </sheetView>
  </sheetViews>
  <sheetFormatPr defaultRowHeight="14.25" outlineLevelCol="1" x14ac:dyDescent="0.45"/>
  <cols>
    <col min="1" max="1" width="40.1328125" customWidth="1"/>
    <col min="2" max="2" width="5.73046875" customWidth="1"/>
    <col min="3" max="3" width="0.86328125" customWidth="1"/>
    <col min="4" max="7" width="9.1328125" hidden="1" customWidth="1" outlineLevel="1"/>
    <col min="8" max="8" width="9.06640625" collapsed="1"/>
    <col min="9" max="12" width="9.1328125" hidden="1" customWidth="1" outlineLevel="1"/>
    <col min="13" max="13" width="9.06640625" collapsed="1"/>
    <col min="14" max="17" width="9.1328125" hidden="1" customWidth="1" outlineLevel="1"/>
    <col min="18" max="18" width="9.06640625" collapsed="1"/>
    <col min="19" max="22" width="9.1328125" customWidth="1" outlineLevel="1"/>
  </cols>
  <sheetData>
    <row r="1" spans="1:23" ht="18.75" customHeight="1" x14ac:dyDescent="0.55000000000000004">
      <c r="A1" s="3" t="s">
        <v>22</v>
      </c>
      <c r="B1" s="57" t="s">
        <v>21</v>
      </c>
      <c r="C1" s="35"/>
      <c r="D1" s="19"/>
      <c r="E1" s="19"/>
      <c r="F1" s="19"/>
      <c r="H1" s="20"/>
      <c r="I1" s="114"/>
      <c r="J1" s="113"/>
      <c r="K1" s="114"/>
      <c r="L1" s="115"/>
      <c r="M1" s="20"/>
      <c r="N1" s="19"/>
      <c r="O1" s="19"/>
      <c r="P1" s="19"/>
      <c r="Q1" s="20"/>
      <c r="R1" s="20"/>
      <c r="S1" s="19"/>
      <c r="T1" s="19"/>
      <c r="U1" s="19"/>
    </row>
    <row r="2" spans="1:23" ht="15.75" x14ac:dyDescent="0.5">
      <c r="A2" s="4" t="s">
        <v>35</v>
      </c>
      <c r="B2" s="4"/>
      <c r="C2" s="4"/>
    </row>
    <row r="3" spans="1:23" s="112" customFormat="1" ht="15.75" x14ac:dyDescent="0.5">
      <c r="A3" s="111"/>
      <c r="B3" s="111"/>
      <c r="C3" s="111"/>
    </row>
    <row r="4" spans="1:23" x14ac:dyDescent="0.45">
      <c r="A4" s="32" t="s">
        <v>0</v>
      </c>
      <c r="B4" s="34"/>
      <c r="C4" s="34"/>
      <c r="D4" s="36">
        <v>42887</v>
      </c>
      <c r="E4" s="36">
        <v>42979</v>
      </c>
      <c r="F4" s="36">
        <v>43070</v>
      </c>
      <c r="G4" s="36">
        <v>43160</v>
      </c>
      <c r="H4" s="44" t="s">
        <v>38</v>
      </c>
      <c r="I4" s="36">
        <v>43252</v>
      </c>
      <c r="J4" s="36">
        <v>43344</v>
      </c>
      <c r="K4" s="36">
        <v>43435</v>
      </c>
      <c r="L4" s="36">
        <v>43525</v>
      </c>
      <c r="M4" s="44" t="s">
        <v>39</v>
      </c>
      <c r="N4" s="36">
        <v>43617</v>
      </c>
      <c r="O4" s="36">
        <v>43709</v>
      </c>
      <c r="P4" s="36">
        <v>43800</v>
      </c>
      <c r="Q4" s="36">
        <v>43891</v>
      </c>
      <c r="R4" s="44" t="s">
        <v>40</v>
      </c>
      <c r="S4" s="36">
        <v>43983</v>
      </c>
      <c r="T4" s="36">
        <v>44075</v>
      </c>
      <c r="U4" s="36">
        <v>44166</v>
      </c>
      <c r="V4" s="36">
        <v>44256</v>
      </c>
      <c r="W4" s="44" t="s">
        <v>74</v>
      </c>
    </row>
    <row r="5" spans="1:23" ht="15.75" x14ac:dyDescent="0.45">
      <c r="A5" s="55" t="s">
        <v>32</v>
      </c>
      <c r="B5" s="34"/>
      <c r="C5" s="34"/>
      <c r="D5" s="33"/>
      <c r="E5" s="33"/>
      <c r="F5" s="33"/>
      <c r="G5" s="161"/>
      <c r="H5" s="45"/>
      <c r="I5" s="33"/>
      <c r="J5" s="33"/>
      <c r="K5" s="33"/>
      <c r="L5" s="33"/>
      <c r="M5" s="45"/>
      <c r="N5" s="33"/>
      <c r="O5" s="33"/>
      <c r="P5" s="33"/>
      <c r="Q5" s="33"/>
      <c r="R5" s="45"/>
      <c r="S5" s="33"/>
      <c r="T5" s="33"/>
      <c r="U5" s="33"/>
    </row>
    <row r="6" spans="1:23" x14ac:dyDescent="0.45">
      <c r="A6" s="24" t="s">
        <v>1</v>
      </c>
      <c r="B6" s="29"/>
      <c r="C6" s="96"/>
      <c r="D6" s="97">
        <v>29.439353230456703</v>
      </c>
      <c r="E6" s="97">
        <v>29.750646769543259</v>
      </c>
      <c r="F6" s="97">
        <v>30.137750013679273</v>
      </c>
      <c r="G6" s="97">
        <v>31.522249986320741</v>
      </c>
      <c r="H6" s="98">
        <f>SUM(D6:G6)</f>
        <v>120.84999999999998</v>
      </c>
      <c r="I6" s="97">
        <v>31.464980196760003</v>
      </c>
      <c r="J6" s="97">
        <v>31.126117726439951</v>
      </c>
      <c r="K6" s="99">
        <v>34.527813653380512</v>
      </c>
      <c r="L6" s="99">
        <v>33.585781739690376</v>
      </c>
      <c r="M6" s="98">
        <f>SUM(I6:L6)</f>
        <v>130.70469331627083</v>
      </c>
      <c r="N6" s="99">
        <v>34.630000000000003</v>
      </c>
      <c r="O6" s="99">
        <v>35.329458746099995</v>
      </c>
      <c r="P6" s="99">
        <v>34.612765172542666</v>
      </c>
      <c r="Q6" s="99">
        <v>56.436114035080266</v>
      </c>
      <c r="R6" s="98">
        <f>SUM(N6:Q6)</f>
        <v>161.00833795372293</v>
      </c>
      <c r="S6" s="99">
        <v>43.270396353749994</v>
      </c>
      <c r="T6" s="99">
        <v>41.399055117650015</v>
      </c>
      <c r="U6" s="99">
        <v>41.502048674023783</v>
      </c>
    </row>
    <row r="7" spans="1:23" x14ac:dyDescent="0.45">
      <c r="A7" s="24" t="s">
        <v>2</v>
      </c>
      <c r="B7" s="29"/>
      <c r="C7" s="96"/>
      <c r="D7" s="97">
        <v>29.439353230456703</v>
      </c>
      <c r="E7" s="97">
        <v>29.750646769543259</v>
      </c>
      <c r="F7" s="97">
        <v>30.137750013679273</v>
      </c>
      <c r="G7" s="97">
        <v>31.522249986320741</v>
      </c>
      <c r="H7" s="98">
        <f>SUM(D7:G7)</f>
        <v>120.84999999999998</v>
      </c>
      <c r="I7" s="97">
        <v>31.464980196760003</v>
      </c>
      <c r="J7" s="97">
        <v>31.126117726439951</v>
      </c>
      <c r="K7" s="99">
        <v>34.527813653380512</v>
      </c>
      <c r="L7" s="99">
        <v>33.585781739690376</v>
      </c>
      <c r="M7" s="98">
        <f>SUM(I7:L7)</f>
        <v>130.70469331627083</v>
      </c>
      <c r="N7" s="99">
        <v>34.630000000000003</v>
      </c>
      <c r="O7" s="99">
        <v>35.329458746099995</v>
      </c>
      <c r="P7" s="99">
        <v>34.612765172542666</v>
      </c>
      <c r="Q7" s="99">
        <v>56.436114035080266</v>
      </c>
      <c r="R7" s="98">
        <f>SUM(N7:Q7)</f>
        <v>161.00833795372293</v>
      </c>
      <c r="S7" s="99">
        <v>43.266549612713909</v>
      </c>
      <c r="T7" s="99">
        <v>41.399092148399582</v>
      </c>
      <c r="U7" s="99">
        <v>41.502071100454017</v>
      </c>
    </row>
    <row r="8" spans="1:23" x14ac:dyDescent="0.45">
      <c r="A8" s="24" t="s">
        <v>14</v>
      </c>
      <c r="B8" s="29"/>
      <c r="C8" s="96"/>
      <c r="D8" s="100">
        <v>8.9987537741430277</v>
      </c>
      <c r="E8" s="100">
        <v>13.761951760174545</v>
      </c>
      <c r="F8" s="100">
        <v>11.10047427211493</v>
      </c>
      <c r="G8" s="100">
        <v>13.023646938019345</v>
      </c>
      <c r="H8" s="131">
        <f>SUM(D8:G8)</f>
        <v>46.88482674445185</v>
      </c>
      <c r="I8" s="145">
        <v>13.342615403410818</v>
      </c>
      <c r="J8" s="145">
        <v>12.003686091580796</v>
      </c>
      <c r="K8" s="162">
        <v>15.6111217778164</v>
      </c>
      <c r="L8" s="162">
        <v>11.560932059352076</v>
      </c>
      <c r="M8" s="163">
        <f>SUM(I8:L8)</f>
        <v>52.518355332160091</v>
      </c>
      <c r="N8" s="101">
        <v>18.076360236021269</v>
      </c>
      <c r="O8" s="101">
        <v>20.172472898923456</v>
      </c>
      <c r="P8" s="101">
        <v>19.238455707626958</v>
      </c>
      <c r="Q8" s="101">
        <v>38.538530971073314</v>
      </c>
      <c r="R8" s="102">
        <f>SUM(N8:Q8)</f>
        <v>96.025819813645001</v>
      </c>
      <c r="S8" s="101">
        <v>28.106580358512552</v>
      </c>
      <c r="T8" s="101">
        <v>22.289830280479563</v>
      </c>
      <c r="U8" s="101">
        <v>26.546106766435052</v>
      </c>
    </row>
    <row r="9" spans="1:23" s="43" customFormat="1" x14ac:dyDescent="0.45">
      <c r="A9" s="39" t="s">
        <v>3</v>
      </c>
      <c r="B9" s="40"/>
      <c r="C9" s="103"/>
      <c r="D9" s="90">
        <f t="shared" ref="D9:T9" si="0">D8/D6</f>
        <v>0.3056709060045959</v>
      </c>
      <c r="E9" s="90">
        <f t="shared" si="0"/>
        <v>0.46257655730238173</v>
      </c>
      <c r="F9" s="90">
        <f t="shared" si="0"/>
        <v>0.36832458518225536</v>
      </c>
      <c r="G9" s="90">
        <f t="shared" si="0"/>
        <v>0.41315727600888358</v>
      </c>
      <c r="H9" s="104">
        <f t="shared" si="0"/>
        <v>0.38795884769922928</v>
      </c>
      <c r="I9" s="90">
        <f t="shared" si="0"/>
        <v>0.42404652156065009</v>
      </c>
      <c r="J9" s="90">
        <f t="shared" si="0"/>
        <v>0.38564674840204421</v>
      </c>
      <c r="K9" s="90">
        <f t="shared" si="0"/>
        <v>0.45213177800755316</v>
      </c>
      <c r="L9" s="90">
        <f t="shared" si="0"/>
        <v>0.34422102033997959</v>
      </c>
      <c r="M9" s="104">
        <f t="shared" si="0"/>
        <v>0.40180925412586022</v>
      </c>
      <c r="N9" s="90">
        <f t="shared" si="0"/>
        <v>0.52198556846726152</v>
      </c>
      <c r="O9" s="90">
        <f t="shared" si="0"/>
        <v>0.57098165708950432</v>
      </c>
      <c r="P9" s="90">
        <f t="shared" si="0"/>
        <v>0.55581966975837815</v>
      </c>
      <c r="Q9" s="90">
        <f t="shared" si="0"/>
        <v>0.68287003153899029</v>
      </c>
      <c r="R9" s="104">
        <f t="shared" si="0"/>
        <v>0.59640277661424446</v>
      </c>
      <c r="S9" s="90">
        <f t="shared" si="0"/>
        <v>0.64955680388808634</v>
      </c>
      <c r="T9" s="90">
        <f t="shared" si="0"/>
        <v>0.53841398595052836</v>
      </c>
      <c r="U9" s="90">
        <f>U8/U6</f>
        <v>0.63963364736378214</v>
      </c>
      <c r="V9" s="42"/>
      <c r="W9" s="28"/>
    </row>
    <row r="10" spans="1:23" x14ac:dyDescent="0.45">
      <c r="A10" s="1"/>
      <c r="B10" s="1"/>
      <c r="C10" s="105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</row>
    <row r="11" spans="1:23" ht="15.75" x14ac:dyDescent="0.5">
      <c r="A11" s="55" t="s">
        <v>33</v>
      </c>
      <c r="B11" s="4"/>
      <c r="C11" s="106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</row>
    <row r="12" spans="1:23" x14ac:dyDescent="0.45">
      <c r="A12" s="24" t="s">
        <v>1</v>
      </c>
      <c r="B12" s="52"/>
      <c r="C12" s="107"/>
      <c r="D12" s="97">
        <v>237.1870613695863</v>
      </c>
      <c r="E12" s="97">
        <v>227.02847780373989</v>
      </c>
      <c r="F12" s="97">
        <v>256.73829855533438</v>
      </c>
      <c r="G12" s="97">
        <v>260.99978332122055</v>
      </c>
      <c r="H12" s="98">
        <f>SUM(D12:G12)</f>
        <v>981.95362104988112</v>
      </c>
      <c r="I12" s="97">
        <v>242.91330611285511</v>
      </c>
      <c r="J12" s="97">
        <v>253.73640710826075</v>
      </c>
      <c r="K12" s="99">
        <v>297.7037356815722</v>
      </c>
      <c r="L12" s="99">
        <v>315.8570183686893</v>
      </c>
      <c r="M12" s="98">
        <f>SUM(I12:L12)</f>
        <v>1110.2104672713774</v>
      </c>
      <c r="N12" s="99">
        <v>299.76524843230999</v>
      </c>
      <c r="O12" s="99">
        <v>323.63802463104827</v>
      </c>
      <c r="P12" s="99">
        <v>327.6323919610038</v>
      </c>
      <c r="Q12" s="99">
        <v>361.12153548113565</v>
      </c>
      <c r="R12" s="98">
        <f>SUM(N12:Q12)</f>
        <v>1312.1572005054977</v>
      </c>
      <c r="S12" s="99">
        <v>332.53189935899996</v>
      </c>
      <c r="T12" s="99">
        <v>332.78539878930377</v>
      </c>
      <c r="U12" s="99">
        <v>321.64720040417194</v>
      </c>
    </row>
    <row r="13" spans="1:23" s="159" customFormat="1" x14ac:dyDescent="0.45">
      <c r="A13" s="153" t="s">
        <v>2</v>
      </c>
      <c r="B13" s="154"/>
      <c r="C13" s="154"/>
      <c r="D13" s="155">
        <v>72.961445763196352</v>
      </c>
      <c r="E13" s="155">
        <v>61.06970008875966</v>
      </c>
      <c r="F13" s="155">
        <v>81.883402403888851</v>
      </c>
      <c r="G13" s="155">
        <v>92.190775124512356</v>
      </c>
      <c r="H13" s="156">
        <f>SUM(D13:G13)</f>
        <v>308.10532338035722</v>
      </c>
      <c r="I13" s="155">
        <v>75.66187213504061</v>
      </c>
      <c r="J13" s="155">
        <v>63.042574517887985</v>
      </c>
      <c r="K13" s="157">
        <v>70.433236223659307</v>
      </c>
      <c r="L13" s="157">
        <v>67.618248594851337</v>
      </c>
      <c r="M13" s="158">
        <f>SUM(I13:L13)</f>
        <v>276.75593147143923</v>
      </c>
      <c r="N13" s="157">
        <v>56.153194992895578</v>
      </c>
      <c r="O13" s="157">
        <v>54.295572561803112</v>
      </c>
      <c r="P13" s="157">
        <v>-1.5297365672685146</v>
      </c>
      <c r="Q13" s="157">
        <v>17.11713173920397</v>
      </c>
      <c r="R13" s="158">
        <f>SUM(N13:Q13)</f>
        <v>126.03616272663415</v>
      </c>
      <c r="S13" s="157">
        <v>49.559579966012194</v>
      </c>
      <c r="T13" s="157">
        <v>35.905633558042297</v>
      </c>
      <c r="U13" s="157">
        <v>35.300281329101978</v>
      </c>
    </row>
    <row r="14" spans="1:23" s="159" customFormat="1" x14ac:dyDescent="0.45">
      <c r="A14" s="153" t="s">
        <v>14</v>
      </c>
      <c r="B14" s="154"/>
      <c r="C14" s="154"/>
      <c r="D14" s="155">
        <v>37.565114849168978</v>
      </c>
      <c r="E14" s="155">
        <v>34.583580183459688</v>
      </c>
      <c r="F14" s="155">
        <v>40.819729459472725</v>
      </c>
      <c r="G14" s="155">
        <v>55.082256385848027</v>
      </c>
      <c r="H14" s="156">
        <f>SUM(D14:G14)</f>
        <v>168.05068087794942</v>
      </c>
      <c r="I14" s="155">
        <v>34.162599005932684</v>
      </c>
      <c r="J14" s="155">
        <v>31.570343888613557</v>
      </c>
      <c r="K14" s="157">
        <v>38.752492959336976</v>
      </c>
      <c r="L14" s="157">
        <v>24.552633182332343</v>
      </c>
      <c r="M14" s="158">
        <f>SUM(I14:L14)</f>
        <v>129.03806903621557</v>
      </c>
      <c r="N14" s="157">
        <v>18.576493806476687</v>
      </c>
      <c r="O14" s="157">
        <v>18.166100656177001</v>
      </c>
      <c r="P14" s="157">
        <v>-45.627055971948309</v>
      </c>
      <c r="Q14" s="157">
        <v>-16.493779197505134</v>
      </c>
      <c r="R14" s="158">
        <f>SUM(N14:Q14)</f>
        <v>-25.378240706799758</v>
      </c>
      <c r="S14" s="157">
        <v>-3.4141917782878135</v>
      </c>
      <c r="T14" s="157">
        <v>4.3661618348610745</v>
      </c>
      <c r="U14" s="157">
        <v>-8.8379773041821572</v>
      </c>
    </row>
    <row r="15" spans="1:23" x14ac:dyDescent="0.45">
      <c r="A15" s="39" t="s">
        <v>3</v>
      </c>
      <c r="B15" s="95"/>
      <c r="C15" s="108"/>
      <c r="D15" s="90">
        <f t="shared" ref="D15:T15" si="1">D14/D12</f>
        <v>0.15837758869416063</v>
      </c>
      <c r="E15" s="90">
        <f t="shared" si="1"/>
        <v>0.1523314630746733</v>
      </c>
      <c r="F15" s="90">
        <f t="shared" si="1"/>
        <v>0.15899353422985671</v>
      </c>
      <c r="G15" s="90">
        <f t="shared" si="1"/>
        <v>0.21104330312051095</v>
      </c>
      <c r="H15" s="104">
        <f t="shared" si="1"/>
        <v>0.1711391223327571</v>
      </c>
      <c r="I15" s="90">
        <f t="shared" si="1"/>
        <v>0.14063700154021649</v>
      </c>
      <c r="J15" s="90">
        <f t="shared" si="1"/>
        <v>0.12442181336296591</v>
      </c>
      <c r="K15" s="90">
        <f t="shared" si="1"/>
        <v>0.13017133584372334</v>
      </c>
      <c r="L15" s="90">
        <f t="shared" si="1"/>
        <v>7.773337856837767E-2</v>
      </c>
      <c r="M15" s="104">
        <f t="shared" si="1"/>
        <v>0.11622847454623556</v>
      </c>
      <c r="N15" s="90">
        <f t="shared" si="1"/>
        <v>6.1970137978390266E-2</v>
      </c>
      <c r="O15" s="90">
        <f t="shared" si="1"/>
        <v>5.6130921812684406E-2</v>
      </c>
      <c r="P15" s="109" t="s">
        <v>15</v>
      </c>
      <c r="Q15" s="109" t="s">
        <v>15</v>
      </c>
      <c r="R15" s="110" t="s">
        <v>15</v>
      </c>
      <c r="S15" s="90" t="s">
        <v>15</v>
      </c>
      <c r="T15" s="90">
        <f t="shared" si="1"/>
        <v>1.3120052294197619E-2</v>
      </c>
      <c r="U15" s="90" t="s">
        <v>15</v>
      </c>
    </row>
    <row r="16" spans="1:23" x14ac:dyDescent="0.45">
      <c r="A16" s="1"/>
      <c r="B16" s="1"/>
      <c r="C16" s="108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spans="1:21" ht="15.75" x14ac:dyDescent="0.5">
      <c r="A17" s="55" t="s">
        <v>34</v>
      </c>
      <c r="B17" s="4"/>
      <c r="C17" s="108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x14ac:dyDescent="0.45">
      <c r="A18" s="24" t="s">
        <v>1</v>
      </c>
      <c r="B18" s="52"/>
      <c r="C18" s="108"/>
      <c r="D18" s="97">
        <v>97.952019545323481</v>
      </c>
      <c r="E18" s="97">
        <v>93.714102644735902</v>
      </c>
      <c r="F18" s="97">
        <v>91.153168196117036</v>
      </c>
      <c r="G18" s="97">
        <v>100.12283893350502</v>
      </c>
      <c r="H18" s="98">
        <f>SUM(D18:G18)</f>
        <v>382.94212931968144</v>
      </c>
      <c r="I18" s="97">
        <v>96.808439456999963</v>
      </c>
      <c r="J18" s="97">
        <v>86.397210669999993</v>
      </c>
      <c r="K18" s="99">
        <v>89.456237832999989</v>
      </c>
      <c r="L18" s="99">
        <v>84.415673242725006</v>
      </c>
      <c r="M18" s="98">
        <f>SUM(I18:L18)</f>
        <v>357.07756120272495</v>
      </c>
      <c r="N18" s="99">
        <v>88.945358091000003</v>
      </c>
      <c r="O18" s="99">
        <v>85.033477504999979</v>
      </c>
      <c r="P18" s="99">
        <v>87.437352924088231</v>
      </c>
      <c r="Q18" s="99">
        <v>81.993586371082756</v>
      </c>
      <c r="R18" s="98">
        <f>SUM(N18:Q18)</f>
        <v>343.40977489117097</v>
      </c>
      <c r="S18" s="99">
        <v>52.248381496500002</v>
      </c>
      <c r="T18" s="99">
        <v>58.050340926499999</v>
      </c>
      <c r="U18" s="99">
        <v>59.140267636300152</v>
      </c>
    </row>
    <row r="19" spans="1:21" x14ac:dyDescent="0.45">
      <c r="A19" s="24" t="s">
        <v>2</v>
      </c>
      <c r="B19" s="52"/>
      <c r="C19" s="108"/>
      <c r="D19" s="97">
        <v>4.4467668219437577</v>
      </c>
      <c r="E19" s="97">
        <v>22.289949168179596</v>
      </c>
      <c r="F19" s="97">
        <v>18.237508299117746</v>
      </c>
      <c r="G19" s="97">
        <v>23.100671786751001</v>
      </c>
      <c r="H19" s="98">
        <f>SUM(D19:G19)</f>
        <v>68.0748960759921</v>
      </c>
      <c r="I19" s="97">
        <v>19.19070341734308</v>
      </c>
      <c r="J19" s="97">
        <v>17.50229108668573</v>
      </c>
      <c r="K19" s="99">
        <v>24.49134251197119</v>
      </c>
      <c r="L19" s="99">
        <v>25.777131326725026</v>
      </c>
      <c r="M19" s="98">
        <f>SUM(I19:L19)</f>
        <v>86.961468342725027</v>
      </c>
      <c r="N19" s="99">
        <v>35.717730094000004</v>
      </c>
      <c r="O19" s="99">
        <v>35.083977783999956</v>
      </c>
      <c r="P19" s="99">
        <v>38.298507543088249</v>
      </c>
      <c r="Q19" s="99">
        <v>37.162842415218748</v>
      </c>
      <c r="R19" s="98">
        <f>SUM(N19:Q19)</f>
        <v>146.26305783630696</v>
      </c>
      <c r="S19" s="99">
        <v>9.9816893634999992</v>
      </c>
      <c r="T19" s="99">
        <v>7.8658332054999782</v>
      </c>
      <c r="U19" s="99">
        <v>18.0084727443001</v>
      </c>
    </row>
    <row r="20" spans="1:21" s="159" customFormat="1" x14ac:dyDescent="0.45">
      <c r="A20" s="153" t="s">
        <v>14</v>
      </c>
      <c r="B20" s="154"/>
      <c r="C20" s="154"/>
      <c r="D20" s="155">
        <v>-14.07358062432669</v>
      </c>
      <c r="E20" s="155">
        <v>1.7226609503619272</v>
      </c>
      <c r="F20" s="155">
        <v>1.9706540459965556</v>
      </c>
      <c r="G20" s="155">
        <v>4.2935284505113005</v>
      </c>
      <c r="H20" s="156">
        <f>SUM(D20:G20)</f>
        <v>-6.0867371774569063</v>
      </c>
      <c r="I20" s="155">
        <v>-0.51139712686119154</v>
      </c>
      <c r="J20" s="155">
        <v>4.0582524416957808</v>
      </c>
      <c r="K20" s="157">
        <v>9.6998108557684688</v>
      </c>
      <c r="L20" s="157">
        <v>5.6717424152385547</v>
      </c>
      <c r="M20" s="158">
        <f>SUM(I20:L20)</f>
        <v>18.918408585841611</v>
      </c>
      <c r="N20" s="157">
        <v>18.994558887000014</v>
      </c>
      <c r="O20" s="157">
        <v>19.160360562999948</v>
      </c>
      <c r="P20" s="157">
        <v>23.711571445088218</v>
      </c>
      <c r="Q20" s="157">
        <v>22.097998113678749</v>
      </c>
      <c r="R20" s="158">
        <f>SUM(N20:Q20)</f>
        <v>83.964489008766932</v>
      </c>
      <c r="S20" s="157">
        <v>-3.9836404034999995</v>
      </c>
      <c r="T20" s="157">
        <v>-4.3513528405000308</v>
      </c>
      <c r="U20" s="157">
        <v>5.0928385443001147</v>
      </c>
    </row>
    <row r="21" spans="1:21" x14ac:dyDescent="0.45">
      <c r="A21" s="39" t="s">
        <v>3</v>
      </c>
      <c r="B21" s="95"/>
      <c r="C21" s="108"/>
      <c r="D21" s="90" t="s">
        <v>15</v>
      </c>
      <c r="E21" s="90">
        <f t="shared" ref="E21:G21" si="2">E20/E18</f>
        <v>1.8382088733137885E-2</v>
      </c>
      <c r="F21" s="90">
        <f t="shared" si="2"/>
        <v>2.1619150326806766E-2</v>
      </c>
      <c r="G21" s="90">
        <f t="shared" si="2"/>
        <v>4.2882607966827413E-2</v>
      </c>
      <c r="H21" s="104" t="s">
        <v>15</v>
      </c>
      <c r="I21" s="90" t="s">
        <v>15</v>
      </c>
      <c r="J21" s="90">
        <f t="shared" ref="J21:Q21" si="3">J20/J18</f>
        <v>4.6972030812389896E-2</v>
      </c>
      <c r="K21" s="90">
        <f t="shared" si="3"/>
        <v>0.10843079354484382</v>
      </c>
      <c r="L21" s="90">
        <f t="shared" si="3"/>
        <v>6.7188262527152792E-2</v>
      </c>
      <c r="M21" s="104">
        <f t="shared" si="3"/>
        <v>5.2981230526274917E-2</v>
      </c>
      <c r="N21" s="90">
        <f t="shared" si="3"/>
        <v>0.21355312176681193</v>
      </c>
      <c r="O21" s="90">
        <f t="shared" si="3"/>
        <v>0.22532726080587867</v>
      </c>
      <c r="P21" s="90">
        <f t="shared" si="3"/>
        <v>0.27118354630056379</v>
      </c>
      <c r="Q21" s="90">
        <f t="shared" si="3"/>
        <v>0.26950886150617509</v>
      </c>
      <c r="R21" s="104">
        <f>R20/R18</f>
        <v>0.24450232680585718</v>
      </c>
      <c r="S21" s="90" t="s">
        <v>15</v>
      </c>
      <c r="T21" s="90" t="s">
        <v>15</v>
      </c>
      <c r="U21" s="90">
        <f t="shared" ref="U21" si="4">U20/U18</f>
        <v>8.6114567076699247E-2</v>
      </c>
    </row>
    <row r="23" spans="1:21" x14ac:dyDescent="0.45">
      <c r="D23" s="127"/>
      <c r="E23" s="127"/>
      <c r="F23" s="127"/>
      <c r="G23" s="127"/>
      <c r="H23" s="127"/>
    </row>
    <row r="24" spans="1:21" x14ac:dyDescent="0.45">
      <c r="D24" s="127"/>
      <c r="E24" s="127"/>
      <c r="F24" s="127"/>
      <c r="G24" s="127"/>
      <c r="H24" s="127"/>
    </row>
    <row r="25" spans="1:21" x14ac:dyDescent="0.45">
      <c r="D25" s="127"/>
      <c r="E25" s="127"/>
      <c r="F25" s="127"/>
      <c r="G25" s="127"/>
      <c r="H25" s="127"/>
    </row>
  </sheetData>
  <sortState xmlns:xlrd2="http://schemas.microsoft.com/office/spreadsheetml/2017/richdata2" columnSort="1" ref="D5:T21">
    <sortCondition ref="D5:T5"/>
  </sortState>
  <hyperlinks>
    <hyperlink ref="B1" location="Index!A1" display="Index" xr:uid="{ECA31A08-B512-4118-A6BE-7818E0D7D7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Segment PL</vt:lpstr>
      <vt:lpstr>Portfolio Financials</vt:lpstr>
      <vt:lpstr>Rental and Subs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Mimani</dc:creator>
  <cp:lastModifiedBy>Vipul Garg</cp:lastModifiedBy>
  <dcterms:created xsi:type="dcterms:W3CDTF">2015-06-05T18:17:20Z</dcterms:created>
  <dcterms:modified xsi:type="dcterms:W3CDTF">2021-01-17T09:35:45Z</dcterms:modified>
</cp:coreProperties>
</file>