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jain\Downloads\"/>
    </mc:Choice>
  </mc:AlternateContent>
  <xr:revisionPtr revIDLastSave="0" documentId="13_ncr:1_{874F8B1D-9505-474A-9E7A-E652A96AD7E0}" xr6:coauthVersionLast="47" xr6:coauthVersionMax="47" xr10:uidLastSave="{00000000-0000-0000-0000-000000000000}"/>
  <bookViews>
    <workbookView xWindow="-110" yWindow="-110" windowWidth="19420" windowHeight="10300" firstSheet="1" activeTab="1" xr2:uid="{9A0BCFCE-7405-43D7-A8D1-352F6ED4834A}"/>
  </bookViews>
  <sheets>
    <sheet name="Index" sheetId="1" r:id="rId1"/>
    <sheet name="Key Metrics" sheetId="2" r:id="rId2"/>
    <sheet name="Consolidated PL" sheetId="3" r:id="rId3"/>
    <sheet name="Data and Voice" sheetId="4" r:id="rId4"/>
    <sheet name="Data Portfolio" sheetId="5" r:id="rId5"/>
    <sheet name="Others (Rental and Subs)" sheetId="6" r:id="rId6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F15" i="6"/>
  <c r="E21" i="6"/>
  <c r="D21" i="6"/>
  <c r="H32" i="2"/>
  <c r="N18" i="4" l="1"/>
  <c r="N9" i="4" l="1"/>
  <c r="O18" i="4"/>
  <c r="O9" i="4"/>
  <c r="N9" i="3" l="1"/>
  <c r="N15" i="3"/>
  <c r="N10" i="3" l="1"/>
  <c r="O15" i="3" l="1"/>
  <c r="O10" i="3" l="1"/>
  <c r="O9" i="3"/>
  <c r="P9" i="6" l="1"/>
  <c r="P21" i="6" l="1"/>
  <c r="P15" i="6" l="1"/>
  <c r="P18" i="4"/>
  <c r="P13" i="2" l="1"/>
  <c r="P14" i="2"/>
  <c r="P9" i="4" l="1"/>
  <c r="P9" i="3" l="1"/>
  <c r="P26" i="2" s="1"/>
  <c r="P15" i="3"/>
  <c r="P10" i="3" l="1"/>
  <c r="P27" i="2"/>
  <c r="P28" i="2" l="1"/>
  <c r="N9" i="6" l="1"/>
  <c r="O9" i="6"/>
  <c r="N15" i="6"/>
  <c r="O15" i="6"/>
  <c r="O21" i="6"/>
  <c r="O21" i="3" l="1"/>
  <c r="O28" i="2"/>
  <c r="O27" i="2"/>
  <c r="O26" i="2"/>
  <c r="O14" i="2"/>
  <c r="O13" i="2"/>
  <c r="P21" i="3" l="1"/>
  <c r="H20" i="4" l="1"/>
  <c r="G13" i="2"/>
  <c r="F13" i="2"/>
  <c r="D13" i="2"/>
  <c r="G14" i="2"/>
  <c r="F14" i="2"/>
  <c r="D14" i="2"/>
  <c r="H17" i="3"/>
  <c r="H16" i="3"/>
  <c r="G15" i="3"/>
  <c r="F15" i="3"/>
  <c r="E15" i="3"/>
  <c r="D15" i="3"/>
  <c r="H14" i="3"/>
  <c r="H13" i="3"/>
  <c r="H12" i="3"/>
  <c r="H11" i="3"/>
  <c r="H10" i="3"/>
  <c r="G9" i="3"/>
  <c r="F9" i="3"/>
  <c r="E9" i="3"/>
  <c r="E26" i="2" s="1"/>
  <c r="D9" i="3"/>
  <c r="D26" i="2" s="1"/>
  <c r="H8" i="3"/>
  <c r="H9" i="3" s="1"/>
  <c r="H26" i="2" s="1"/>
  <c r="H7" i="3"/>
  <c r="H6" i="3"/>
  <c r="M31" i="2"/>
  <c r="H31" i="2"/>
  <c r="H30" i="2"/>
  <c r="M29" i="2"/>
  <c r="H29" i="2"/>
  <c r="G28" i="2"/>
  <c r="F28" i="2"/>
  <c r="E28" i="2"/>
  <c r="D28" i="2"/>
  <c r="G27" i="2"/>
  <c r="F27" i="2"/>
  <c r="E27" i="2"/>
  <c r="D27" i="2"/>
  <c r="G26" i="2"/>
  <c r="F26" i="2"/>
  <c r="E14" i="2"/>
  <c r="H10" i="2"/>
  <c r="L8" i="2"/>
  <c r="H9" i="2"/>
  <c r="G8" i="2"/>
  <c r="F8" i="2"/>
  <c r="E8" i="2"/>
  <c r="D8" i="2"/>
  <c r="H8" i="2" s="1"/>
  <c r="H28" i="2" l="1"/>
  <c r="K8" i="2"/>
  <c r="H27" i="2"/>
  <c r="H14" i="6"/>
  <c r="G21" i="6"/>
  <c r="F12" i="4"/>
  <c r="H18" i="6"/>
  <c r="H23" i="5"/>
  <c r="H15" i="5"/>
  <c r="G15" i="6"/>
  <c r="H12" i="6"/>
  <c r="H15" i="6" s="1"/>
  <c r="E9" i="6"/>
  <c r="H16" i="4"/>
  <c r="E12" i="4"/>
  <c r="G9" i="4"/>
  <c r="F9" i="6"/>
  <c r="E15" i="6"/>
  <c r="F21" i="6"/>
  <c r="M9" i="2"/>
  <c r="H15" i="4"/>
  <c r="H13" i="2" s="1"/>
  <c r="E18" i="4"/>
  <c r="F18" i="4"/>
  <c r="H6" i="5"/>
  <c r="H19" i="6"/>
  <c r="N28" i="2"/>
  <c r="H6" i="6"/>
  <c r="H13" i="6"/>
  <c r="H20" i="6"/>
  <c r="H7" i="6"/>
  <c r="G9" i="6"/>
  <c r="N21" i="6"/>
  <c r="H24" i="5"/>
  <c r="H7" i="5"/>
  <c r="F9" i="4"/>
  <c r="D21" i="4"/>
  <c r="E13" i="2"/>
  <c r="H11" i="4"/>
  <c r="G18" i="4"/>
  <c r="G12" i="4"/>
  <c r="H10" i="4"/>
  <c r="H6" i="4"/>
  <c r="H14" i="2" s="1"/>
  <c r="E9" i="4"/>
  <c r="M11" i="4"/>
  <c r="D18" i="4"/>
  <c r="M20" i="4"/>
  <c r="N21" i="3"/>
  <c r="H15" i="3"/>
  <c r="N14" i="2"/>
  <c r="N27" i="2"/>
  <c r="I8" i="2"/>
  <c r="M30" i="2"/>
  <c r="N13" i="2"/>
  <c r="H8" i="6"/>
  <c r="M10" i="2"/>
  <c r="D9" i="4"/>
  <c r="D12" i="4"/>
  <c r="E21" i="4"/>
  <c r="D21" i="3"/>
  <c r="F21" i="4"/>
  <c r="J8" i="2"/>
  <c r="H14" i="5"/>
  <c r="H7" i="4"/>
  <c r="D9" i="6"/>
  <c r="N26" i="2"/>
  <c r="I21" i="3"/>
  <c r="H8" i="4"/>
  <c r="H19" i="4"/>
  <c r="H17" i="4"/>
  <c r="G21" i="4"/>
  <c r="M8" i="2" l="1"/>
  <c r="H21" i="6"/>
  <c r="H9" i="6"/>
  <c r="E21" i="3"/>
  <c r="J21" i="3"/>
  <c r="H18" i="4"/>
  <c r="H21" i="4"/>
  <c r="H19" i="3"/>
  <c r="H9" i="4"/>
  <c r="H12" i="4"/>
  <c r="K21" i="3" l="1"/>
  <c r="F21" i="3"/>
  <c r="M19" i="3"/>
  <c r="L21" i="3" l="1"/>
  <c r="M21" i="3" s="1"/>
  <c r="M20" i="3"/>
  <c r="G21" i="3"/>
  <c r="H20" i="3"/>
  <c r="H21" i="3" l="1"/>
  <c r="L9" i="6" l="1"/>
  <c r="L18" i="4" l="1"/>
  <c r="L21" i="4"/>
  <c r="L15" i="6"/>
  <c r="L21" i="6"/>
  <c r="L13" i="2" l="1"/>
  <c r="L14" i="2" l="1"/>
  <c r="L12" i="4" l="1"/>
  <c r="L9" i="4"/>
  <c r="L9" i="3" l="1"/>
  <c r="L26" i="2" s="1"/>
  <c r="L10" i="3"/>
  <c r="L27" i="2"/>
  <c r="L15" i="3"/>
  <c r="L28" i="2" l="1"/>
  <c r="M16" i="3" l="1"/>
  <c r="M13" i="3"/>
  <c r="M14" i="3"/>
  <c r="M7" i="6" l="1"/>
  <c r="M19" i="6"/>
  <c r="M6" i="6"/>
  <c r="M18" i="6"/>
  <c r="M12" i="6"/>
  <c r="M12" i="3"/>
  <c r="I21" i="6"/>
  <c r="I9" i="6"/>
  <c r="M24" i="5" l="1"/>
  <c r="K9" i="6"/>
  <c r="M6" i="5"/>
  <c r="K15" i="6"/>
  <c r="K21" i="6"/>
  <c r="M7" i="5"/>
  <c r="M15" i="4"/>
  <c r="M16" i="4"/>
  <c r="M23" i="5"/>
  <c r="J21" i="4"/>
  <c r="J18" i="4"/>
  <c r="I18" i="4"/>
  <c r="I21" i="4"/>
  <c r="J9" i="6"/>
  <c r="M8" i="6"/>
  <c r="M9" i="6" s="1"/>
  <c r="J21" i="6"/>
  <c r="M20" i="6"/>
  <c r="M21" i="6" s="1"/>
  <c r="M14" i="5" l="1"/>
  <c r="M19" i="4"/>
  <c r="K21" i="4"/>
  <c r="K18" i="4"/>
  <c r="M17" i="4"/>
  <c r="I14" i="2" l="1"/>
  <c r="M6" i="4"/>
  <c r="M21" i="4"/>
  <c r="M18" i="4"/>
  <c r="I13" i="2"/>
  <c r="M6" i="3" l="1"/>
  <c r="M13" i="2" s="1"/>
  <c r="K13" i="2"/>
  <c r="K14" i="2"/>
  <c r="J14" i="2"/>
  <c r="J13" i="2"/>
  <c r="M14" i="2" l="1"/>
  <c r="M13" i="6" l="1"/>
  <c r="J15" i="6"/>
  <c r="I15" i="6" l="1"/>
  <c r="M14" i="6"/>
  <c r="M15" i="6" s="1"/>
  <c r="M15" i="5" l="1"/>
  <c r="M7" i="4" l="1"/>
  <c r="M7" i="3" l="1"/>
  <c r="I12" i="4"/>
  <c r="I9" i="4"/>
  <c r="J12" i="4"/>
  <c r="J9" i="4"/>
  <c r="M8" i="4" l="1"/>
  <c r="M9" i="4" s="1"/>
  <c r="I9" i="3"/>
  <c r="I26" i="2" s="1"/>
  <c r="K12" i="4"/>
  <c r="K9" i="4"/>
  <c r="J9" i="3"/>
  <c r="J26" i="2" s="1"/>
  <c r="M12" i="4" l="1"/>
  <c r="M10" i="4"/>
  <c r="K27" i="2"/>
  <c r="K15" i="3"/>
  <c r="K10" i="3"/>
  <c r="K9" i="3"/>
  <c r="K26" i="2" s="1"/>
  <c r="J27" i="2"/>
  <c r="J15" i="3"/>
  <c r="J10" i="3"/>
  <c r="M8" i="3"/>
  <c r="M9" i="3" s="1"/>
  <c r="M26" i="2" s="1"/>
  <c r="I27" i="2"/>
  <c r="M11" i="3"/>
  <c r="M27" i="2" s="1"/>
  <c r="I15" i="3"/>
  <c r="I10" i="3"/>
  <c r="M15" i="3" l="1"/>
  <c r="M10" i="3"/>
  <c r="K28" i="2" l="1"/>
  <c r="J28" i="2"/>
  <c r="M17" i="3" l="1"/>
  <c r="M28" i="2" s="1"/>
  <c r="I28" i="2"/>
  <c r="P12" i="4" l="1"/>
  <c r="P21" i="4"/>
  <c r="P8" i="2" l="1"/>
  <c r="O12" i="4" l="1"/>
  <c r="O21" i="4"/>
  <c r="O8" i="2" l="1"/>
  <c r="N21" i="4" l="1"/>
  <c r="N12" i="4" l="1"/>
  <c r="N8" i="2" l="1"/>
  <c r="M32" i="2" l="1"/>
</calcChain>
</file>

<file path=xl/sharedStrings.xml><?xml version="1.0" encoding="utf-8"?>
<sst xmlns="http://schemas.openxmlformats.org/spreadsheetml/2006/main" count="152" uniqueCount="83">
  <si>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
- FY 22 numbers have been recasted for better comparison</t>
  </si>
  <si>
    <t>Navigation</t>
  </si>
  <si>
    <t>Key Metrics</t>
  </si>
  <si>
    <t>Consolidated Quarterly Income Statements</t>
  </si>
  <si>
    <t>Segment history</t>
  </si>
  <si>
    <t>Portfolio Financials</t>
  </si>
  <si>
    <t>Rental and Subs PL</t>
  </si>
  <si>
    <t>Tata Communications Limited</t>
  </si>
  <si>
    <t>Index</t>
  </si>
  <si>
    <t>Key Operating Metrics</t>
  </si>
  <si>
    <t>Particulars</t>
  </si>
  <si>
    <t>Units</t>
  </si>
  <si>
    <t>FY 2021</t>
  </si>
  <si>
    <t>FY 2022</t>
  </si>
  <si>
    <t>Operating Highlights</t>
  </si>
  <si>
    <r>
      <t>95</t>
    </r>
    <r>
      <rPr>
        <vertAlign val="superscript"/>
        <sz val="11"/>
        <color rgb="FF808080"/>
        <rFont val="Calibri"/>
        <family val="2"/>
        <scheme val="minor"/>
      </rPr>
      <t>th</t>
    </r>
    <r>
      <rPr>
        <sz val="11"/>
        <color rgb="FF808080"/>
        <rFont val="Calibri"/>
        <family val="2"/>
        <scheme val="minor"/>
      </rPr>
      <t xml:space="preserve"> Percentile Bandwidth Usage</t>
    </r>
  </si>
  <si>
    <t>Tbps/month</t>
  </si>
  <si>
    <t>Total Voice Minutes</t>
  </si>
  <si>
    <t>Bn, Minutes</t>
  </si>
  <si>
    <t>International Long Distrance</t>
  </si>
  <si>
    <t>National Long Distance</t>
  </si>
  <si>
    <t>Revenue by Line of Business</t>
  </si>
  <si>
    <t>Voice</t>
  </si>
  <si>
    <t>%</t>
  </si>
  <si>
    <t>Data</t>
  </si>
  <si>
    <t>Core Connectivity</t>
  </si>
  <si>
    <t>Digital Platforms and Services</t>
  </si>
  <si>
    <t>Incubation Services</t>
  </si>
  <si>
    <t>Others (Subsidiaries + Real Estate)</t>
  </si>
  <si>
    <t>Data Revenue by Segment</t>
  </si>
  <si>
    <t>Service Provider</t>
  </si>
  <si>
    <t>Enterprise</t>
  </si>
  <si>
    <t>Financial Highlights</t>
  </si>
  <si>
    <t>Key Ratios</t>
  </si>
  <si>
    <t>EBITDA Margin</t>
  </si>
  <si>
    <t>EBIT Margin</t>
  </si>
  <si>
    <t>Net Profit Margin</t>
  </si>
  <si>
    <t>Net Debt to EBITDA (LTM)</t>
  </si>
  <si>
    <t>Times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</si>
  <si>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</si>
  <si>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</si>
  <si>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</si>
  <si>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</si>
  <si>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</si>
  <si>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₹, Cr</t>
  </si>
  <si>
    <t>Enterprise Value</t>
  </si>
  <si>
    <t>EV / EBITDA (LTM)</t>
  </si>
  <si>
    <t>Quarterly Consolidated P&amp;L - INR crores</t>
  </si>
  <si>
    <t>Gross Revenue</t>
  </si>
  <si>
    <t>Net Revenue</t>
  </si>
  <si>
    <t>EBITDA</t>
  </si>
  <si>
    <t>Depreciation &amp; Amortisation</t>
  </si>
  <si>
    <t xml:space="preserve">EBIT </t>
  </si>
  <si>
    <t>Other Income</t>
  </si>
  <si>
    <t>Finance Cost</t>
  </si>
  <si>
    <t>Exceptional Items</t>
  </si>
  <si>
    <t>Profit Before Tax</t>
  </si>
  <si>
    <t>Tax Expense</t>
  </si>
  <si>
    <t>Profit After Tax</t>
  </si>
  <si>
    <t>Cash from Operations</t>
  </si>
  <si>
    <t>Cash Capex</t>
  </si>
  <si>
    <t>Free Cash Flow</t>
  </si>
  <si>
    <t>Segment P&amp;L - INR crores</t>
  </si>
  <si>
    <t>DATA*</t>
  </si>
  <si>
    <t>Committed Capex</t>
  </si>
  <si>
    <t>EBITDA adjusted for Committed Capex</t>
  </si>
  <si>
    <t>VOICE</t>
  </si>
  <si>
    <t>Portfolio P&amp;L - INR crores</t>
  </si>
  <si>
    <t>CORE CONNECTIVITY</t>
  </si>
  <si>
    <t>Core Connectivity revenue by customer segment</t>
  </si>
  <si>
    <t>Service Provider (wholesale)</t>
  </si>
  <si>
    <t>DIGITAL PLATFORMS AND SERVICES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</si>
  <si>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</si>
  <si>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</si>
  <si>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</si>
  <si>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</si>
  <si>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</si>
  <si>
    <t>INCUBATION</t>
  </si>
  <si>
    <t>Rental and Subs P&amp;L - INR crores</t>
  </si>
  <si>
    <t>RENTALS</t>
  </si>
  <si>
    <t>TCTSL</t>
  </si>
  <si>
    <t>TCPSL</t>
  </si>
  <si>
    <t>Tata Communications Data Pack - FY 2021 to 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</si>
</sst>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[$€-2]* #,##0.00_);_([$€-2]* \(#,##0.00\);_([$€-2]* &quot;-&quot;??_)"/>
    <numFmt numFmtId="166" formatCode="mmm/yyyy"/>
    <numFmt numFmtId="167" formatCode="0.0"/>
    <numFmt numFmtId="168" formatCode="_ * #,##0.0_ ;_ * \-#,##0.0_ ;_ * &quot;-&quot;??_ ;_ @_ "/>
    <numFmt numFmtId="169" formatCode="0.0%"/>
    <numFmt numFmtId="170" formatCode="#,##0.0"/>
    <numFmt numFmtId="171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8"/>
      <name val="Arial"/>
      <family val="2"/>
    </font>
    <font>
      <b/>
      <sz val="11"/>
      <color rgb="FF2F75B5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rgb="FF80808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rgb="FF2F75B5"/>
      <name val="Arial"/>
      <family val="2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/>
    <xf numFmtId="0" fontId="15" fillId="0" borderId="0"/>
  </cellStyleXfs>
  <cellXfs count="1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4" fillId="0" borderId="0" xfId="0" quotePrefix="1" applyFont="1" applyAlignment="1">
      <alignment vertical="center" wrapText="1"/>
    </xf>
    <xf numFmtId="0" fontId="5" fillId="0" borderId="0" xfId="0" applyFont="1"/>
    <xf numFmtId="0" fontId="2" fillId="0" borderId="0" xfId="3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4" applyNumberFormat="1" applyFont="1" applyAlignment="1">
      <alignment vertical="center" wrapText="1"/>
    </xf>
    <xf numFmtId="0" fontId="14" fillId="0" borderId="9" xfId="4" applyNumberFormat="1" applyFont="1" applyBorder="1" applyAlignment="1">
      <alignment horizontal="center" vertical="center" wrapText="1"/>
    </xf>
    <xf numFmtId="166" fontId="14" fillId="0" borderId="9" xfId="5" quotePrefix="1" applyNumberFormat="1" applyFont="1" applyBorder="1" applyAlignment="1">
      <alignment horizontal="center" vertical="center"/>
    </xf>
    <xf numFmtId="166" fontId="16" fillId="0" borderId="9" xfId="5" quotePrefix="1" applyNumberFormat="1" applyFont="1" applyBorder="1" applyAlignment="1">
      <alignment horizontal="center" vertical="center"/>
    </xf>
    <xf numFmtId="0" fontId="17" fillId="3" borderId="0" xfId="4" applyNumberFormat="1" applyFont="1" applyFill="1" applyAlignment="1">
      <alignment vertical="center" wrapText="1"/>
    </xf>
    <xf numFmtId="0" fontId="14" fillId="0" borderId="0" xfId="4" applyNumberFormat="1" applyFont="1" applyAlignment="1">
      <alignment vertical="center" wrapText="1"/>
    </xf>
    <xf numFmtId="166" fontId="14" fillId="0" borderId="0" xfId="5" quotePrefix="1" applyNumberFormat="1" applyFont="1" applyAlignment="1">
      <alignment horizontal="center" vertical="center"/>
    </xf>
    <xf numFmtId="166" fontId="16" fillId="0" borderId="0" xfId="5" quotePrefix="1" applyNumberFormat="1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/>
    <xf numFmtId="167" fontId="10" fillId="0" borderId="0" xfId="0" applyNumberFormat="1" applyFont="1"/>
    <xf numFmtId="168" fontId="9" fillId="0" borderId="0" xfId="1" applyNumberFormat="1" applyFont="1" applyFill="1" applyBorder="1"/>
    <xf numFmtId="0" fontId="14" fillId="0" borderId="0" xfId="0" applyFont="1"/>
    <xf numFmtId="167" fontId="19" fillId="0" borderId="0" xfId="0" applyNumberFormat="1" applyFont="1"/>
    <xf numFmtId="0" fontId="9" fillId="4" borderId="0" xfId="0" applyFont="1" applyFill="1" applyAlignment="1">
      <alignment horizontal="left" indent="1"/>
    </xf>
    <xf numFmtId="0" fontId="13" fillId="0" borderId="0" xfId="0" applyFont="1"/>
    <xf numFmtId="167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0" borderId="0" xfId="0" applyFont="1"/>
    <xf numFmtId="169" fontId="13" fillId="0" borderId="0" xfId="2" applyNumberFormat="1" applyFont="1" applyBorder="1" applyAlignment="1">
      <alignment horizontal="left"/>
    </xf>
    <xf numFmtId="169" fontId="13" fillId="0" borderId="0" xfId="2" applyNumberFormat="1" applyFont="1" applyBorder="1"/>
    <xf numFmtId="169" fontId="9" fillId="0" borderId="0" xfId="2" applyNumberFormat="1" applyFont="1" applyBorder="1" applyAlignment="1">
      <alignment horizontal="center"/>
    </xf>
    <xf numFmtId="169" fontId="14" fillId="0" borderId="0" xfId="2" applyNumberFormat="1" applyFont="1" applyFill="1" applyBorder="1"/>
    <xf numFmtId="169" fontId="16" fillId="0" borderId="0" xfId="2" applyNumberFormat="1" applyFont="1" applyFill="1" applyBorder="1"/>
    <xf numFmtId="169" fontId="20" fillId="0" borderId="0" xfId="2" applyNumberFormat="1" applyFont="1" applyBorder="1" applyAlignment="1">
      <alignment horizontal="left" indent="1"/>
    </xf>
    <xf numFmtId="169" fontId="9" fillId="0" borderId="0" xfId="2" applyNumberFormat="1" applyFont="1" applyFill="1" applyBorder="1"/>
    <xf numFmtId="169" fontId="10" fillId="0" borderId="0" xfId="2" applyNumberFormat="1" applyFont="1" applyFill="1" applyBorder="1"/>
    <xf numFmtId="169" fontId="20" fillId="0" borderId="0" xfId="2" applyNumberFormat="1" applyFont="1" applyBorder="1"/>
    <xf numFmtId="169" fontId="9" fillId="0" borderId="0" xfId="2" applyNumberFormat="1" applyFont="1" applyBorder="1"/>
    <xf numFmtId="170" fontId="9" fillId="0" borderId="0" xfId="0" applyNumberFormat="1" applyFont="1"/>
    <xf numFmtId="170" fontId="10" fillId="0" borderId="0" xfId="0" applyNumberFormat="1" applyFont="1"/>
    <xf numFmtId="10" fontId="9" fillId="0" borderId="0" xfId="2" applyNumberFormat="1" applyFont="1" applyFill="1" applyBorder="1"/>
    <xf numFmtId="0" fontId="21" fillId="0" borderId="0" xfId="0" applyFont="1"/>
    <xf numFmtId="169" fontId="9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/>
    <xf numFmtId="0" fontId="13" fillId="0" borderId="0" xfId="0" applyFont="1" applyAlignment="1">
      <alignment horizontal="left" indent="1"/>
    </xf>
    <xf numFmtId="0" fontId="7" fillId="2" borderId="0" xfId="3" applyFont="1" applyFill="1" applyAlignment="1">
      <alignment vertical="center"/>
    </xf>
    <xf numFmtId="0" fontId="2" fillId="0" borderId="0" xfId="3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0" xfId="4" applyNumberFormat="1" applyFont="1" applyBorder="1" applyAlignment="1">
      <alignment vertical="center" wrapText="1"/>
    </xf>
    <xf numFmtId="0" fontId="9" fillId="0" borderId="10" xfId="0" applyFont="1" applyBorder="1"/>
    <xf numFmtId="0" fontId="23" fillId="0" borderId="0" xfId="0" applyFont="1"/>
    <xf numFmtId="168" fontId="10" fillId="0" borderId="0" xfId="1" applyNumberFormat="1" applyFont="1" applyFill="1" applyBorder="1"/>
    <xf numFmtId="168" fontId="9" fillId="0" borderId="11" xfId="1" applyNumberFormat="1" applyFont="1" applyFill="1" applyBorder="1"/>
    <xf numFmtId="170" fontId="10" fillId="0" borderId="11" xfId="1" applyNumberFormat="1" applyFont="1" applyFill="1" applyBorder="1"/>
    <xf numFmtId="168" fontId="10" fillId="0" borderId="11" xfId="1" applyNumberFormat="1" applyFont="1" applyFill="1" applyBorder="1"/>
    <xf numFmtId="170" fontId="10" fillId="0" borderId="0" xfId="1" applyNumberFormat="1" applyFont="1" applyFill="1" applyBorder="1"/>
    <xf numFmtId="168" fontId="9" fillId="0" borderId="12" xfId="1" applyNumberFormat="1" applyFont="1" applyFill="1" applyBorder="1"/>
    <xf numFmtId="170" fontId="10" fillId="0" borderId="12" xfId="1" applyNumberFormat="1" applyFont="1" applyFill="1" applyBorder="1"/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10" xfId="4" applyNumberFormat="1" applyFont="1" applyBorder="1" applyAlignment="1">
      <alignment vertical="center" wrapText="1"/>
    </xf>
    <xf numFmtId="0" fontId="17" fillId="3" borderId="10" xfId="4" applyNumberFormat="1" applyFont="1" applyFill="1" applyBorder="1" applyAlignment="1">
      <alignment vertical="center" wrapText="1"/>
    </xf>
    <xf numFmtId="170" fontId="9" fillId="0" borderId="0" xfId="1" applyNumberFormat="1" applyFont="1" applyFill="1" applyBorder="1"/>
    <xf numFmtId="170" fontId="9" fillId="0" borderId="11" xfId="1" applyNumberFormat="1" applyFont="1" applyFill="1" applyBorder="1"/>
    <xf numFmtId="167" fontId="23" fillId="0" borderId="0" xfId="0" applyNumberFormat="1" applyFont="1"/>
    <xf numFmtId="170" fontId="0" fillId="0" borderId="0" xfId="0" applyNumberFormat="1"/>
    <xf numFmtId="0" fontId="21" fillId="0" borderId="10" xfId="0" applyFont="1" applyBorder="1"/>
    <xf numFmtId="170" fontId="22" fillId="0" borderId="0" xfId="1" applyNumberFormat="1" applyFont="1" applyFill="1" applyBorder="1"/>
    <xf numFmtId="170" fontId="24" fillId="0" borderId="0" xfId="1" applyNumberFormat="1" applyFont="1" applyFill="1" applyBorder="1"/>
    <xf numFmtId="0" fontId="17" fillId="3" borderId="0" xfId="0" applyFont="1" applyFill="1"/>
    <xf numFmtId="4" fontId="9" fillId="0" borderId="0" xfId="0" applyNumberFormat="1" applyFont="1"/>
    <xf numFmtId="170" fontId="22" fillId="0" borderId="0" xfId="0" applyNumberFormat="1" applyFont="1"/>
    <xf numFmtId="170" fontId="24" fillId="0" borderId="0" xfId="0" applyNumberFormat="1" applyFont="1"/>
    <xf numFmtId="169" fontId="9" fillId="0" borderId="0" xfId="2" applyNumberFormat="1" applyFont="1" applyFill="1" applyBorder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left" wrapText="1" indent="1"/>
    </xf>
    <xf numFmtId="0" fontId="23" fillId="0" borderId="0" xfId="0" applyFont="1" applyAlignment="1">
      <alignment horizontal="right"/>
    </xf>
    <xf numFmtId="170" fontId="10" fillId="0" borderId="0" xfId="0" applyNumberFormat="1" applyFont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170" fontId="9" fillId="0" borderId="11" xfId="1" applyNumberFormat="1" applyFont="1" applyFill="1" applyBorder="1" applyAlignment="1">
      <alignment horizontal="right"/>
    </xf>
    <xf numFmtId="170" fontId="10" fillId="0" borderId="11" xfId="1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169" fontId="9" fillId="0" borderId="0" xfId="2" applyNumberFormat="1" applyFont="1" applyFill="1" applyBorder="1" applyAlignment="1">
      <alignment horizontal="right"/>
    </xf>
    <xf numFmtId="169" fontId="10" fillId="0" borderId="0" xfId="2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170" fontId="24" fillId="0" borderId="0" xfId="0" applyNumberFormat="1" applyFont="1" applyAlignment="1">
      <alignment horizontal="right"/>
    </xf>
    <xf numFmtId="170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10" fillId="0" borderId="0" xfId="2" applyNumberFormat="1" applyFont="1" applyFill="1" applyBorder="1" applyAlignment="1">
      <alignment horizontal="right" vertical="top"/>
    </xf>
    <xf numFmtId="170" fontId="10" fillId="0" borderId="0" xfId="1" applyNumberFormat="1" applyFont="1" applyFill="1" applyAlignment="1">
      <alignment horizontal="right"/>
    </xf>
    <xf numFmtId="43" fontId="0" fillId="0" borderId="0" xfId="0" applyNumberFormat="1"/>
    <xf numFmtId="171" fontId="9" fillId="0" borderId="12" xfId="1" applyNumberFormat="1" applyFont="1" applyFill="1" applyBorder="1"/>
    <xf numFmtId="171" fontId="9" fillId="0" borderId="0" xfId="0" applyNumberFormat="1" applyFont="1"/>
    <xf numFmtId="41" fontId="9" fillId="0" borderId="0" xfId="0" applyNumberFormat="1" applyFont="1"/>
    <xf numFmtId="169" fontId="20" fillId="0" borderId="0" xfId="2" applyNumberFormat="1" applyFont="1" applyFill="1" applyBorder="1" applyAlignment="1">
      <alignment horizontal="left" indent="1"/>
    </xf>
    <xf numFmtId="169" fontId="20" fillId="0" borderId="0" xfId="2" applyNumberFormat="1" applyFont="1" applyFill="1" applyBorder="1"/>
  </cellXfs>
  <cellStyles count="6">
    <cellStyle name="Comma" xfId="1" builtinId="3"/>
    <cellStyle name="Hyperlink" xfId="3" builtinId="8"/>
    <cellStyle name="Normal" xfId="0" builtinId="0"/>
    <cellStyle name="Normal 3" xfId="4" xr:uid="{318EB2EE-691C-4E8C-A229-E7F97C99DD67}"/>
    <cellStyle name="Normal_Reconciliation" xfId="5" xr:uid="{70A0AFEA-3A35-4631-8C30-C9B746F8C03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A3E-0B72-4D3C-A6D9-B06150DF5A63}">
  <sheetPr codeName="Sheet1"/>
  <dimension ref="B1:D14"/>
  <sheetViews>
    <sheetView showGridLines="0" topLeftCell="A3" workbookViewId="0">
      <selection activeCell="I5" sqref="I5"/>
    </sheetView>
  </sheetViews>
  <sheetFormatPr defaultRowHeight="14.5" x14ac:dyDescent="0.35"/>
  <cols>
    <col min="1" max="1" width="1.453125" customWidth="1"/>
    <col min="2" max="2" width="4.7265625" customWidth="1"/>
    <col min="3" max="3" width="67.7265625" customWidth="1"/>
  </cols>
  <sheetData>
    <row r="1" spans="2:4" ht="10.5" customHeight="1" thickBot="1" x14ac:dyDescent="0.4"/>
    <row r="2" spans="2:4" x14ac:dyDescent="0.35">
      <c r="B2" s="1"/>
      <c r="C2" s="2"/>
      <c r="D2" s="3"/>
    </row>
    <row r="3" spans="2:4" ht="21" x14ac:dyDescent="0.5">
      <c r="B3" s="4"/>
      <c r="C3" s="5" t="s">
        <v>82</v>
      </c>
      <c r="D3" s="6"/>
    </row>
    <row r="4" spans="2:4" x14ac:dyDescent="0.35">
      <c r="B4" s="4"/>
      <c r="D4" s="6"/>
    </row>
    <row r="5" spans="2:4" ht="130.5" x14ac:dyDescent="0.35">
      <c r="B5" s="4"/>
      <c r="C5" s="7" t="s">
        <v>0</v>
      </c>
      <c r="D5" s="6"/>
    </row>
    <row r="6" spans="2:4" x14ac:dyDescent="0.35">
      <c r="B6" s="4"/>
      <c r="C6" s="7"/>
      <c r="D6" s="6"/>
    </row>
    <row r="7" spans="2:4" x14ac:dyDescent="0.35">
      <c r="B7" s="4"/>
      <c r="D7" s="6"/>
    </row>
    <row r="8" spans="2:4" ht="15.5" x14ac:dyDescent="0.35">
      <c r="B8" s="4"/>
      <c r="C8" s="8" t="s">
        <v>1</v>
      </c>
      <c r="D8" s="6"/>
    </row>
    <row r="9" spans="2:4" x14ac:dyDescent="0.35">
      <c r="B9" s="4">
        <v>1</v>
      </c>
      <c r="C9" s="9" t="s">
        <v>2</v>
      </c>
      <c r="D9" s="6"/>
    </row>
    <row r="10" spans="2:4" x14ac:dyDescent="0.35">
      <c r="B10" s="4">
        <v>2</v>
      </c>
      <c r="C10" s="9" t="s">
        <v>3</v>
      </c>
      <c r="D10" s="6"/>
    </row>
    <row r="11" spans="2:4" x14ac:dyDescent="0.35">
      <c r="B11" s="4">
        <v>3</v>
      </c>
      <c r="C11" s="9" t="s">
        <v>4</v>
      </c>
      <c r="D11" s="6"/>
    </row>
    <row r="12" spans="2:4" x14ac:dyDescent="0.35">
      <c r="B12" s="4">
        <v>4</v>
      </c>
      <c r="C12" s="9" t="s">
        <v>5</v>
      </c>
      <c r="D12" s="6"/>
    </row>
    <row r="13" spans="2:4" x14ac:dyDescent="0.35">
      <c r="B13" s="4">
        <v>5</v>
      </c>
      <c r="C13" s="9" t="s">
        <v>6</v>
      </c>
      <c r="D13" s="6"/>
    </row>
    <row r="14" spans="2:4" ht="15" thickBot="1" x14ac:dyDescent="0.4">
      <c r="B14" s="10"/>
      <c r="C14" s="11"/>
      <c r="D14" s="12"/>
    </row>
  </sheetData>
  <hyperlinks>
    <hyperlink ref="C9" location="'Key Metrics'!A2" display="Key Metrics" xr:uid="{C799169F-DF1D-49AA-8916-107FC663FF1B}"/>
    <hyperlink ref="C10" location="'Consolidated PL'!A2" display="Consolidated Quarterly Income Statements" xr:uid="{F9777D41-D9BA-491D-8AF7-32E28A358686}"/>
    <hyperlink ref="C11" location="'Data and Voice'!A1" display="Segment history" xr:uid="{CEAAC9A0-35DE-46C0-920C-FF97EAF8507D}"/>
    <hyperlink ref="C12" location="'Data Portfolio'!A1" display="Portfolio Financials" xr:uid="{6A2405E7-6382-44C6-BF4B-726BB545D2A7}"/>
    <hyperlink ref="C13" location="'Others (Rental and Subs)'!A1" display="Rental and Subs PL" xr:uid="{D3A9D4BD-CA2A-4809-BAF2-21544A9D4980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F5EF-4CE6-4F71-97E9-EA784305B267}">
  <sheetPr codeName="Sheet2"/>
  <dimension ref="A1:P40"/>
  <sheetViews>
    <sheetView showGridLines="0" tabSelected="1" workbookViewId="0">
      <pane xSplit="3" ySplit="4" topLeftCell="D31" activePane="bottomRight" state="frozen"/>
      <selection pane="topRight"/>
      <selection pane="bottomLeft"/>
      <selection pane="bottomRight" activeCell="A18" sqref="A18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11.81640625" style="16" bestFit="1" customWidth="1"/>
    <col min="4" max="7" width="9.1796875" style="16" hidden="1" customWidth="1" outlineLevel="1"/>
    <col min="8" max="8" width="9.1796875" style="17" collapsed="1"/>
    <col min="9" max="12" width="9.1796875" style="16" hidden="1" customWidth="1" outlineLevel="1"/>
    <col min="13" max="13" width="9.1796875" style="17" collapsed="1"/>
    <col min="14" max="16" width="9.1796875" style="16" customWidth="1" outlineLevel="1"/>
  </cols>
  <sheetData>
    <row r="1" spans="1:16" ht="18.75" customHeight="1" x14ac:dyDescent="0.45">
      <c r="A1" s="13" t="s">
        <v>7</v>
      </c>
      <c r="B1" s="14" t="s">
        <v>8</v>
      </c>
      <c r="C1" s="15"/>
    </row>
    <row r="2" spans="1:16" ht="15.5" x14ac:dyDescent="0.35">
      <c r="A2" s="18" t="s">
        <v>9</v>
      </c>
      <c r="B2" s="18"/>
      <c r="C2" s="19"/>
    </row>
    <row r="3" spans="1:16" ht="15.5" x14ac:dyDescent="0.35">
      <c r="A3" s="18"/>
      <c r="B3" s="18"/>
      <c r="C3" s="19"/>
    </row>
    <row r="4" spans="1:16" ht="15" customHeight="1" x14ac:dyDescent="0.35">
      <c r="A4" s="20" t="s">
        <v>10</v>
      </c>
      <c r="B4" s="20"/>
      <c r="C4" s="21" t="s">
        <v>11</v>
      </c>
      <c r="D4" s="22">
        <v>44012</v>
      </c>
      <c r="E4" s="22">
        <v>44104</v>
      </c>
      <c r="F4" s="22">
        <v>44196</v>
      </c>
      <c r="G4" s="22">
        <v>44286</v>
      </c>
      <c r="H4" s="23" t="s">
        <v>12</v>
      </c>
      <c r="I4" s="22">
        <v>44377</v>
      </c>
      <c r="J4" s="22">
        <v>44469</v>
      </c>
      <c r="K4" s="22">
        <v>44560</v>
      </c>
      <c r="L4" s="22">
        <v>44651</v>
      </c>
      <c r="M4" s="23" t="s">
        <v>13</v>
      </c>
      <c r="N4" s="22">
        <v>44742</v>
      </c>
      <c r="O4" s="22">
        <v>44834</v>
      </c>
      <c r="P4" s="22">
        <v>44926</v>
      </c>
    </row>
    <row r="5" spans="1:16" ht="15" customHeight="1" x14ac:dyDescent="0.35">
      <c r="A5" s="24" t="s">
        <v>14</v>
      </c>
      <c r="B5" s="20"/>
      <c r="C5" s="25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</row>
    <row r="6" spans="1:16" s="28" customFormat="1" ht="15" customHeight="1" x14ac:dyDescent="0.35">
      <c r="A6" s="16" t="s">
        <v>15</v>
      </c>
      <c r="C6" s="29" t="s">
        <v>16</v>
      </c>
      <c r="D6" s="30">
        <v>15.6</v>
      </c>
      <c r="E6" s="32">
        <v>16.100000000000001</v>
      </c>
      <c r="F6" s="32">
        <v>17.3</v>
      </c>
      <c r="G6" s="32">
        <v>17.3</v>
      </c>
      <c r="H6" s="31">
        <v>17.3</v>
      </c>
      <c r="I6" s="30">
        <v>16.899999999999999</v>
      </c>
      <c r="J6" s="30">
        <v>17.3</v>
      </c>
      <c r="K6" s="30">
        <v>18.600000000000001</v>
      </c>
      <c r="L6" s="30">
        <v>19.34</v>
      </c>
      <c r="M6" s="31">
        <v>19.34</v>
      </c>
      <c r="N6" s="30">
        <v>18.399999999999999</v>
      </c>
      <c r="O6" s="30">
        <v>19.689</v>
      </c>
      <c r="P6" s="30">
        <v>20.57</v>
      </c>
    </row>
    <row r="7" spans="1:16" s="28" customFormat="1" ht="15" customHeight="1" x14ac:dyDescent="0.35">
      <c r="C7" s="29"/>
      <c r="D7" s="30"/>
      <c r="E7" s="32"/>
      <c r="F7" s="32"/>
      <c r="G7" s="32"/>
      <c r="H7" s="17"/>
      <c r="I7" s="30"/>
      <c r="J7" s="30"/>
      <c r="K7" s="30"/>
      <c r="L7" s="30"/>
      <c r="M7" s="17"/>
      <c r="N7" s="30"/>
      <c r="O7" s="30"/>
      <c r="P7" s="30"/>
    </row>
    <row r="8" spans="1:16" s="34" customFormat="1" ht="15" customHeight="1" x14ac:dyDescent="0.35">
      <c r="A8" s="33" t="s">
        <v>17</v>
      </c>
      <c r="B8" s="28"/>
      <c r="C8" s="29" t="s">
        <v>18</v>
      </c>
      <c r="D8" s="30">
        <f>SUM(D9:D10)</f>
        <v>5.1585292403084662</v>
      </c>
      <c r="E8" s="30">
        <f>SUM(E9:E10)</f>
        <v>4.885124645285698</v>
      </c>
      <c r="F8" s="30">
        <f>SUM(F9:F10)</f>
        <v>4.6393631663112398</v>
      </c>
      <c r="G8" s="30">
        <f>SUM(G9:G10)</f>
        <v>3.9675782416033343</v>
      </c>
      <c r="H8" s="31">
        <f>SUM(D8:G8)</f>
        <v>18.650595293508736</v>
      </c>
      <c r="I8" s="30">
        <f>SUM(I9:I10)</f>
        <v>4.1875049436534528</v>
      </c>
      <c r="J8" s="30">
        <f>SUM(J9:J10)</f>
        <v>3.8675288079666648</v>
      </c>
      <c r="K8" s="30">
        <f>SUM(K9:K10)</f>
        <v>3.6041856470800009</v>
      </c>
      <c r="L8" s="30">
        <f t="shared" ref="L8" si="0">SUM(L9:L10)</f>
        <v>3.187710776436667</v>
      </c>
      <c r="M8" s="31">
        <f>SUM(I8:L8)</f>
        <v>14.846930175136785</v>
      </c>
      <c r="N8" s="30">
        <f>SUM(N9:N10)</f>
        <v>3.3189171354833333</v>
      </c>
      <c r="O8" s="30">
        <f>SUM(O9:O10)</f>
        <v>2.9083563639532999</v>
      </c>
      <c r="P8" s="30">
        <f>SUM(P9:P10)</f>
        <v>2.7590494535200003</v>
      </c>
    </row>
    <row r="9" spans="1:16" s="37" customFormat="1" ht="15" customHeight="1" x14ac:dyDescent="0.35">
      <c r="A9" s="35" t="s">
        <v>19</v>
      </c>
      <c r="B9" s="36"/>
      <c r="C9" s="29" t="s">
        <v>18</v>
      </c>
      <c r="D9" s="30">
        <v>5.0620809174484664</v>
      </c>
      <c r="E9" s="30">
        <v>4.796629269255698</v>
      </c>
      <c r="F9" s="30">
        <v>4.5045561988112395</v>
      </c>
      <c r="G9" s="30">
        <v>3.8289703655633343</v>
      </c>
      <c r="H9" s="31">
        <f t="shared" ref="H9:H10" si="1">SUM(D9:G9)</f>
        <v>18.192236751078738</v>
      </c>
      <c r="I9" s="30">
        <v>4.0671106870434528</v>
      </c>
      <c r="J9" s="30">
        <v>3.7495597430266647</v>
      </c>
      <c r="K9" s="30">
        <v>3.4873613426500008</v>
      </c>
      <c r="L9" s="30">
        <v>3.0766280703966671</v>
      </c>
      <c r="M9" s="31">
        <f t="shared" ref="M9:M10" si="2">SUM(I9:L9)</f>
        <v>14.380659843116787</v>
      </c>
      <c r="N9" s="30">
        <v>3.2281065520433332</v>
      </c>
      <c r="O9" s="30">
        <v>2.7946727158233</v>
      </c>
      <c r="P9" s="30">
        <v>2.6648226271700004</v>
      </c>
    </row>
    <row r="10" spans="1:16" s="37" customFormat="1" ht="15" customHeight="1" x14ac:dyDescent="0.35">
      <c r="A10" s="38" t="s">
        <v>20</v>
      </c>
      <c r="B10" s="39"/>
      <c r="C10" s="29" t="s">
        <v>18</v>
      </c>
      <c r="D10" s="30">
        <v>9.6448322859999991E-2</v>
      </c>
      <c r="E10" s="30">
        <v>8.8495376029999989E-2</v>
      </c>
      <c r="F10" s="30">
        <v>0.13480696750000001</v>
      </c>
      <c r="G10" s="30">
        <v>0.13860787603999999</v>
      </c>
      <c r="H10" s="31">
        <f t="shared" si="1"/>
        <v>0.45835854242999996</v>
      </c>
      <c r="I10" s="30">
        <v>0.12039425661000001</v>
      </c>
      <c r="J10" s="30">
        <v>0.11796906493999998</v>
      </c>
      <c r="K10" s="30">
        <v>0.11682430443</v>
      </c>
      <c r="L10" s="30">
        <v>0.11108270604000001</v>
      </c>
      <c r="M10" s="31">
        <f t="shared" si="2"/>
        <v>0.46627033202000001</v>
      </c>
      <c r="N10" s="30">
        <v>9.0810583440000009E-2</v>
      </c>
      <c r="O10" s="30">
        <v>0.11368364813000002</v>
      </c>
      <c r="P10" s="30">
        <v>9.4226826349999987E-2</v>
      </c>
    </row>
    <row r="11" spans="1:16" s="37" customFormat="1" ht="15" customHeight="1" x14ac:dyDescent="0.35">
      <c r="A11" s="38"/>
      <c r="B11" s="39"/>
      <c r="C11" s="29"/>
      <c r="D11" s="30"/>
      <c r="E11" s="30"/>
      <c r="F11" s="30"/>
      <c r="G11" s="30"/>
      <c r="H11" s="31"/>
      <c r="I11" s="30"/>
      <c r="J11" s="30"/>
      <c r="K11" s="30"/>
      <c r="L11" s="30"/>
      <c r="M11" s="31"/>
      <c r="N11" s="30"/>
      <c r="O11" s="30"/>
      <c r="P11" s="30"/>
    </row>
    <row r="12" spans="1:16" s="28" customFormat="1" ht="15" customHeight="1" x14ac:dyDescent="0.35">
      <c r="A12" s="33" t="s">
        <v>21</v>
      </c>
      <c r="C12" s="29"/>
      <c r="D12" s="16"/>
      <c r="E12" s="16"/>
      <c r="F12" s="16"/>
      <c r="G12" s="16"/>
      <c r="H12" s="17"/>
      <c r="I12" s="16"/>
      <c r="J12" s="16"/>
      <c r="K12" s="16"/>
      <c r="L12" s="16"/>
      <c r="M12" s="17"/>
      <c r="N12" s="16"/>
      <c r="O12" s="16"/>
      <c r="P12" s="16"/>
    </row>
    <row r="13" spans="1:16" s="28" customFormat="1" ht="15" customHeight="1" x14ac:dyDescent="0.35">
      <c r="A13" s="40" t="s">
        <v>22</v>
      </c>
      <c r="B13" s="41"/>
      <c r="C13" s="42" t="s">
        <v>23</v>
      </c>
      <c r="D13" s="43">
        <f>'Data and Voice'!D$15/'Consolidated PL'!D$6</f>
        <v>0.18154273868465959</v>
      </c>
      <c r="E13" s="43">
        <f>'Data and Voice'!E$15/'Consolidated PL'!E$6</f>
        <v>0.17243866753714768</v>
      </c>
      <c r="F13" s="43">
        <f>'Data and Voice'!F$15/'Consolidated PL'!F$6</f>
        <v>0.15967036206902527</v>
      </c>
      <c r="G13" s="43">
        <f>'Data and Voice'!G$15/'Consolidated PL'!G$6</f>
        <v>0.13705856263909552</v>
      </c>
      <c r="H13" s="44">
        <f>'Data and Voice'!H$15/'Consolidated PL'!H$6</f>
        <v>0.16320212611570345</v>
      </c>
      <c r="I13" s="43">
        <f>'Data and Voice'!I$15/'Consolidated PL'!I$6</f>
        <v>0.14360381307853276</v>
      </c>
      <c r="J13" s="43">
        <f>'Data and Voice'!J$15/'Consolidated PL'!J$6</f>
        <v>0.14519373329070379</v>
      </c>
      <c r="K13" s="43">
        <f>'Data and Voice'!K$15/'Consolidated PL'!K$6</f>
        <v>0.13243138440957103</v>
      </c>
      <c r="L13" s="43">
        <f>'Data and Voice'!L$15/'Consolidated PL'!L$6</f>
        <v>0.1259500986043102</v>
      </c>
      <c r="M13" s="44">
        <f>'Data and Voice'!M$15/'Consolidated PL'!M$6</f>
        <v>0.13670520386979085</v>
      </c>
      <c r="N13" s="43">
        <f>'Data and Voice'!N$15/'Consolidated PL'!N$6</f>
        <v>0.1302390791826272</v>
      </c>
      <c r="O13" s="43">
        <f>'Data and Voice'!O$15/'Consolidated PL'!O$6</f>
        <v>0.11837458010831246</v>
      </c>
      <c r="P13" s="43">
        <f>'Data and Voice'!P$15/'Consolidated PL'!P$6</f>
        <v>0.11170539000908719</v>
      </c>
    </row>
    <row r="14" spans="1:16" s="28" customFormat="1" ht="15" customHeight="1" x14ac:dyDescent="0.35">
      <c r="A14" s="40" t="s">
        <v>24</v>
      </c>
      <c r="B14" s="41"/>
      <c r="C14" s="42" t="s">
        <v>23</v>
      </c>
      <c r="D14" s="43">
        <f>'Data and Voice'!D$6/'Consolidated PL'!D$6</f>
        <v>0.72123794679730535</v>
      </c>
      <c r="E14" s="43">
        <f>'Data and Voice'!E$6/'Consolidated PL'!E$6</f>
        <v>0.72935019327181094</v>
      </c>
      <c r="F14" s="43">
        <f>'Data and Voice'!F$6/'Consolidated PL'!F$6</f>
        <v>0.74032831087307782</v>
      </c>
      <c r="G14" s="43">
        <f>'Data and Voice'!G$6/'Consolidated PL'!G$6</f>
        <v>0.75799438598200164</v>
      </c>
      <c r="H14" s="44">
        <f>'Data and Voice'!H$6/'Consolidated PL'!H$6</f>
        <v>0.73679553029731604</v>
      </c>
      <c r="I14" s="43">
        <f>'Data and Voice'!I$6/'Consolidated PL'!I$6</f>
        <v>0.7566770438201097</v>
      </c>
      <c r="J14" s="43">
        <f>'Data and Voice'!J$6/'Consolidated PL'!J$6</f>
        <v>0.75225037890719626</v>
      </c>
      <c r="K14" s="43">
        <f>'Data and Voice'!K$6/'Consolidated PL'!K$6</f>
        <v>0.77254734240133049</v>
      </c>
      <c r="L14" s="43">
        <f>'Data and Voice'!L$6/'Consolidated PL'!L$6</f>
        <v>0.77442916347090907</v>
      </c>
      <c r="M14" s="44">
        <f>'Data and Voice'!M$6/'Consolidated PL'!M$6</f>
        <v>0.76406827160610968</v>
      </c>
      <c r="N14" s="43">
        <f>'Data and Voice'!N$6/'Consolidated PL'!N$6</f>
        <v>0.77477898020472902</v>
      </c>
      <c r="O14" s="43">
        <f>'Data and Voice'!O$6/'Consolidated PL'!O$6</f>
        <v>0.78826913130630794</v>
      </c>
      <c r="P14" s="43">
        <f>'Data and Voice'!P$6/'Consolidated PL'!P$6</f>
        <v>0.79342355684829413</v>
      </c>
    </row>
    <row r="15" spans="1:16" s="48" customFormat="1" ht="15" customHeight="1" x14ac:dyDescent="0.35">
      <c r="A15" s="45" t="s">
        <v>25</v>
      </c>
      <c r="B15" s="41"/>
      <c r="C15" s="42" t="s">
        <v>23</v>
      </c>
      <c r="D15" s="46">
        <v>0.69071548929116855</v>
      </c>
      <c r="E15" s="46">
        <v>0.69557846566635961</v>
      </c>
      <c r="F15" s="46">
        <v>0.71945044498578659</v>
      </c>
      <c r="G15" s="46">
        <v>0.72418413212171484</v>
      </c>
      <c r="H15" s="47">
        <v>0.70799999999999996</v>
      </c>
      <c r="I15" s="46">
        <v>0.7185532263734421</v>
      </c>
      <c r="J15" s="46">
        <v>0.71363563757995152</v>
      </c>
      <c r="K15" s="46">
        <v>0.70450170090210673</v>
      </c>
      <c r="L15" s="46">
        <v>0.69318852309263679</v>
      </c>
      <c r="M15" s="47">
        <v>0.70723692750130762</v>
      </c>
      <c r="N15" s="46">
        <v>0.69189235904757507</v>
      </c>
      <c r="O15" s="46">
        <v>0.67969999683546845</v>
      </c>
      <c r="P15" s="46">
        <v>0.67213786593317737</v>
      </c>
    </row>
    <row r="16" spans="1:16" s="48" customFormat="1" ht="15" customHeight="1" x14ac:dyDescent="0.35">
      <c r="A16" s="45" t="s">
        <v>26</v>
      </c>
      <c r="C16" s="42" t="s">
        <v>23</v>
      </c>
      <c r="D16" s="46">
        <v>0.30204037150188029</v>
      </c>
      <c r="E16" s="46">
        <v>0.29316837387014388</v>
      </c>
      <c r="F16" s="46">
        <v>0.27017111991738735</v>
      </c>
      <c r="G16" s="46">
        <v>0.26397025198307117</v>
      </c>
      <c r="H16" s="47">
        <v>0.28199999999999997</v>
      </c>
      <c r="I16" s="46">
        <v>0.26956355805035342</v>
      </c>
      <c r="J16" s="46">
        <v>0.27270987258798302</v>
      </c>
      <c r="K16" s="46">
        <v>0.27873611468183535</v>
      </c>
      <c r="L16" s="46">
        <v>0.28233787847187958</v>
      </c>
      <c r="M16" s="47">
        <v>0.27595753344738055</v>
      </c>
      <c r="N16" s="46">
        <v>0.2815216636085614</v>
      </c>
      <c r="O16" s="46">
        <v>0.28570681431138312</v>
      </c>
      <c r="P16" s="46">
        <v>0.2938810496622008</v>
      </c>
    </row>
    <row r="17" spans="1:16" s="48" customFormat="1" ht="15" customHeight="1" x14ac:dyDescent="0.35">
      <c r="A17" s="45" t="s">
        <v>27</v>
      </c>
      <c r="C17" s="42" t="s">
        <v>23</v>
      </c>
      <c r="D17" s="46">
        <v>7.2441392069511317E-3</v>
      </c>
      <c r="E17" s="46">
        <v>1.1253160463496619E-2</v>
      </c>
      <c r="F17" s="46">
        <v>1.0378435096825999E-2</v>
      </c>
      <c r="G17" s="46">
        <v>1.1845615895213983E-2</v>
      </c>
      <c r="H17" s="47">
        <v>1.0170849206040718E-2</v>
      </c>
      <c r="I17" s="46">
        <v>1.1883215576204293E-2</v>
      </c>
      <c r="J17" s="46">
        <v>1.3654489832065447E-2</v>
      </c>
      <c r="K17" s="46">
        <v>1.6762184416057872E-2</v>
      </c>
      <c r="L17" s="46">
        <v>2.4473598435483655E-2</v>
      </c>
      <c r="M17" s="47">
        <v>1.6805539051311751E-2</v>
      </c>
      <c r="N17" s="46">
        <v>2.6585977343863466E-2</v>
      </c>
      <c r="O17" s="46">
        <v>3.4593188853148341E-2</v>
      </c>
      <c r="P17" s="46">
        <v>3.3981084404621852E-2</v>
      </c>
    </row>
    <row r="18" spans="1:16" s="48" customFormat="1" ht="15" customHeight="1" x14ac:dyDescent="0.35">
      <c r="A18" s="33" t="s">
        <v>28</v>
      </c>
      <c r="C18" s="29" t="s">
        <v>23</v>
      </c>
      <c r="D18" s="43">
        <v>9.7219313500907872E-2</v>
      </c>
      <c r="E18" s="43">
        <v>9.8211140616300791E-2</v>
      </c>
      <c r="F18" s="43">
        <v>0.10000132638403519</v>
      </c>
      <c r="G18" s="43">
        <v>0.10494694138663409</v>
      </c>
      <c r="H18" s="44">
        <v>0.1000023185523822</v>
      </c>
      <c r="I18" s="43">
        <v>9.971814015597312E-2</v>
      </c>
      <c r="J18" s="43">
        <v>0.10255588867407441</v>
      </c>
      <c r="K18" s="43">
        <v>9.502225518356569E-2</v>
      </c>
      <c r="L18" s="43">
        <v>9.9620738082849436E-2</v>
      </c>
      <c r="M18" s="44">
        <v>9.9226524437853847E-2</v>
      </c>
      <c r="N18" s="43">
        <v>9.4981940612643853E-2</v>
      </c>
      <c r="O18" s="43">
        <v>9.3356288585379574E-2</v>
      </c>
      <c r="P18" s="43">
        <v>9.487105314261883E-2</v>
      </c>
    </row>
    <row r="19" spans="1:16" s="48" customFormat="1" ht="15" customHeight="1" x14ac:dyDescent="0.35">
      <c r="A19" s="28"/>
      <c r="C19" s="42"/>
      <c r="D19" s="46"/>
      <c r="E19" s="46"/>
      <c r="F19" s="46"/>
      <c r="G19" s="46"/>
      <c r="H19" s="47"/>
      <c r="I19" s="49"/>
      <c r="J19" s="49"/>
      <c r="K19" s="49"/>
      <c r="L19" s="49"/>
      <c r="M19" s="47"/>
      <c r="N19" s="49"/>
      <c r="O19" s="49"/>
      <c r="P19" s="49"/>
    </row>
    <row r="20" spans="1:16" s="28" customFormat="1" ht="15" customHeight="1" x14ac:dyDescent="0.35">
      <c r="A20" s="33" t="s">
        <v>29</v>
      </c>
      <c r="C20" s="29"/>
      <c r="D20" s="16"/>
      <c r="E20" s="16"/>
      <c r="F20" s="16"/>
      <c r="G20" s="16"/>
      <c r="H20" s="17"/>
      <c r="I20" s="16"/>
      <c r="J20" s="16"/>
      <c r="K20" s="16"/>
      <c r="L20" s="16"/>
      <c r="M20" s="17"/>
      <c r="N20" s="16"/>
      <c r="O20" s="16"/>
      <c r="P20" s="16"/>
    </row>
    <row r="21" spans="1:16" s="112" customFormat="1" ht="15" customHeight="1" x14ac:dyDescent="0.35">
      <c r="A21" s="111" t="s">
        <v>30</v>
      </c>
      <c r="C21" s="89" t="s">
        <v>23</v>
      </c>
      <c r="D21" s="46">
        <v>0.27237394638521845</v>
      </c>
      <c r="E21" s="46">
        <v>0.26401619859452352</v>
      </c>
      <c r="F21" s="46">
        <v>0.2736509634705484</v>
      </c>
      <c r="G21" s="46">
        <v>0.27627994320766969</v>
      </c>
      <c r="H21" s="47">
        <v>0.27151944173166459</v>
      </c>
      <c r="I21" s="46">
        <v>0.26335097482813186</v>
      </c>
      <c r="J21" s="46">
        <v>0.2607274671201657</v>
      </c>
      <c r="K21" s="46">
        <v>0.25969668403986829</v>
      </c>
      <c r="L21" s="46">
        <v>0.2549737135141989</v>
      </c>
      <c r="M21" s="47">
        <v>0.25961754961191552</v>
      </c>
      <c r="N21" s="46">
        <v>0.25489920818869927</v>
      </c>
      <c r="O21" s="46">
        <v>0.24999126820571432</v>
      </c>
      <c r="P21" s="46">
        <v>0.25356516813573871</v>
      </c>
    </row>
    <row r="22" spans="1:16" s="112" customFormat="1" ht="15" customHeight="1" x14ac:dyDescent="0.35">
      <c r="A22" s="111" t="s">
        <v>31</v>
      </c>
      <c r="C22" s="89" t="s">
        <v>23</v>
      </c>
      <c r="D22" s="46">
        <v>0.72762605361478161</v>
      </c>
      <c r="E22" s="46">
        <v>0.73598380140547659</v>
      </c>
      <c r="F22" s="46">
        <v>0.7263490365294516</v>
      </c>
      <c r="G22" s="46">
        <v>0.72372005679233009</v>
      </c>
      <c r="H22" s="47">
        <v>0.72848055826833524</v>
      </c>
      <c r="I22" s="46">
        <v>0.73664902517186803</v>
      </c>
      <c r="J22" s="46">
        <v>0.73927253287983441</v>
      </c>
      <c r="K22" s="46">
        <v>0.74030331596013177</v>
      </c>
      <c r="L22" s="46">
        <v>0.74502628648580116</v>
      </c>
      <c r="M22" s="47">
        <v>0.74038245038808426</v>
      </c>
      <c r="N22" s="46">
        <v>0.74510079181130062</v>
      </c>
      <c r="O22" s="46">
        <v>0.75000873179428573</v>
      </c>
      <c r="P22" s="46">
        <v>0.74643483186426129</v>
      </c>
    </row>
    <row r="23" spans="1:16" ht="15" customHeight="1" x14ac:dyDescent="0.35"/>
    <row r="24" spans="1:16" ht="15" customHeight="1" x14ac:dyDescent="0.35">
      <c r="A24" s="24" t="s">
        <v>32</v>
      </c>
    </row>
    <row r="25" spans="1:16" s="28" customFormat="1" ht="15" customHeight="1" x14ac:dyDescent="0.35">
      <c r="A25" s="33" t="s">
        <v>33</v>
      </c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7"/>
      <c r="N25" s="16"/>
      <c r="O25" s="16"/>
      <c r="P25" s="16"/>
    </row>
    <row r="26" spans="1:16" s="48" customFormat="1" ht="15" customHeight="1" x14ac:dyDescent="0.35">
      <c r="A26" s="38" t="s">
        <v>34</v>
      </c>
      <c r="C26" s="29" t="s">
        <v>23</v>
      </c>
      <c r="D26" s="46">
        <f>'Consolidated PL'!D$9</f>
        <v>0.23660374679028609</v>
      </c>
      <c r="E26" s="46">
        <f>'Consolidated PL'!E$9</f>
        <v>0.26301248482107614</v>
      </c>
      <c r="F26" s="46">
        <f>'Consolidated PL'!F$9</f>
        <v>0.24772708603977939</v>
      </c>
      <c r="G26" s="46">
        <f>'Consolidated PL'!G$9</f>
        <v>0.24923154805772574</v>
      </c>
      <c r="H26" s="47">
        <f>'Consolidated PL'!H$9</f>
        <v>0.24915543324947492</v>
      </c>
      <c r="I26" s="46">
        <f>'Consolidated PL'!I$9</f>
        <v>0.24033994673158199</v>
      </c>
      <c r="J26" s="46">
        <f>'Consolidated PL'!J$9</f>
        <v>0.26661610633033206</v>
      </c>
      <c r="K26" s="46">
        <f>'Consolidated PL'!K$9</f>
        <v>0.258662501497813</v>
      </c>
      <c r="L26" s="46">
        <f>'Consolidated PL'!L$9</f>
        <v>0.24520723862073884</v>
      </c>
      <c r="M26" s="47">
        <f>'Consolidated PL'!M$9</f>
        <v>0.2527230733746042</v>
      </c>
      <c r="N26" s="46">
        <f>'Consolidated PL'!N$9</f>
        <v>0.24986001959289733</v>
      </c>
      <c r="O26" s="46">
        <f>'Consolidated PL'!O$9</f>
        <v>0.25495245826929241</v>
      </c>
      <c r="P26" s="46">
        <f>'Consolidated PL'!P$9</f>
        <v>0.23791596773522314</v>
      </c>
    </row>
    <row r="27" spans="1:16" s="48" customFormat="1" ht="15" customHeight="1" x14ac:dyDescent="0.35">
      <c r="A27" s="38" t="s">
        <v>35</v>
      </c>
      <c r="C27" s="29" t="s">
        <v>23</v>
      </c>
      <c r="D27" s="46">
        <f>'Consolidated PL'!D$11/'Consolidated PL'!D$6</f>
        <v>0.10261890088493025</v>
      </c>
      <c r="E27" s="46">
        <f>'Consolidated PL'!E$11/'Consolidated PL'!E$6</f>
        <v>0.13305907971062958</v>
      </c>
      <c r="F27" s="46">
        <f>'Consolidated PL'!F$11/'Consolidated PL'!F$6</f>
        <v>0.11583113534499888</v>
      </c>
      <c r="G27" s="46">
        <f>'Consolidated PL'!G$11/'Consolidated PL'!G$6</f>
        <v>0.10314818982255698</v>
      </c>
      <c r="H27" s="47">
        <f>'Consolidated PL'!H$11/'Consolidated PL'!H$6</f>
        <v>0.1138421447451208</v>
      </c>
      <c r="I27" s="46">
        <f>'Consolidated PL'!I$11/'Consolidated PL'!I$6</f>
        <v>0.11073060587783931</v>
      </c>
      <c r="J27" s="46">
        <f>'Consolidated PL'!J$11/'Consolidated PL'!J$6</f>
        <v>0.13686224943943534</v>
      </c>
      <c r="K27" s="46">
        <f>'Consolidated PL'!K$11/'Consolidated PL'!K$6</f>
        <v>0.12903680314166227</v>
      </c>
      <c r="L27" s="46">
        <f>'Consolidated PL'!L$11/'Consolidated PL'!L$6</f>
        <v>0.10711042400445979</v>
      </c>
      <c r="M27" s="47">
        <f>'Consolidated PL'!M$11/'Consolidated PL'!M$6</f>
        <v>0.12091016491066491</v>
      </c>
      <c r="N27" s="46">
        <f>'Consolidated PL'!N$11/'Consolidated PL'!N$6</f>
        <v>0.1253125426717468</v>
      </c>
      <c r="O27" s="46">
        <f>'Consolidated PL'!O$11/'Consolidated PL'!O$6</f>
        <v>0.13045214559727208</v>
      </c>
      <c r="P27" s="46">
        <f>'Consolidated PL'!P$11/'Consolidated PL'!P$6</f>
        <v>0.11539585418414949</v>
      </c>
    </row>
    <row r="28" spans="1:16" s="48" customFormat="1" ht="15" customHeight="1" x14ac:dyDescent="0.35">
      <c r="A28" s="38" t="s">
        <v>36</v>
      </c>
      <c r="C28" s="29" t="s">
        <v>23</v>
      </c>
      <c r="D28" s="46">
        <f>'Consolidated PL'!D$17/'Consolidated PL'!D$6</f>
        <v>5.8549979929410412E-2</v>
      </c>
      <c r="E28" s="46">
        <f>'Consolidated PL'!E$17/'Consolidated PL'!E$6</f>
        <v>8.7362572859502705E-2</v>
      </c>
      <c r="F28" s="46">
        <f>'Consolidated PL'!F$17/'Consolidated PL'!F$6</f>
        <v>7.3212997959271275E-2</v>
      </c>
      <c r="G28" s="46">
        <f>'Consolidated PL'!G$17/'Consolidated PL'!G$6</f>
        <v>7.3451840091877926E-2</v>
      </c>
      <c r="H28" s="47">
        <f>'Consolidated PL'!H$17/'Consolidated PL'!H$6</f>
        <v>7.3136148353018973E-2</v>
      </c>
      <c r="I28" s="46">
        <f>'Consolidated PL'!I$17/'Consolidated PL'!I$6</f>
        <v>7.2176213992803911E-2</v>
      </c>
      <c r="J28" s="46">
        <f>'Consolidated PL'!J$17/'Consolidated PL'!J$6</f>
        <v>0.10191927768852632</v>
      </c>
      <c r="K28" s="46">
        <f>'Consolidated PL'!K$17/'Consolidated PL'!K$6</f>
        <v>9.4430062579986498E-2</v>
      </c>
      <c r="L28" s="46">
        <f>'Consolidated PL'!L$17/'Consolidated PL'!L$6</f>
        <v>8.5630828017812508E-2</v>
      </c>
      <c r="M28" s="47">
        <f>'Consolidated PL'!M$17/'Consolidated PL'!M$6</f>
        <v>8.8597133913936629E-2</v>
      </c>
      <c r="N28" s="46">
        <f>'Consolidated PL'!N$17/'Consolidated PL'!N$6</f>
        <v>0.12614772906810245</v>
      </c>
      <c r="O28" s="46">
        <f>'Consolidated PL'!O$17/'Consolidated PL'!O$6</f>
        <v>0.12013596371976393</v>
      </c>
      <c r="P28" s="46">
        <f>'Consolidated PL'!P$17/'Consolidated PL'!P$6</f>
        <v>8.6985469502733379E-2</v>
      </c>
    </row>
    <row r="29" spans="1:16" s="37" customFormat="1" ht="15" customHeight="1" x14ac:dyDescent="0.35">
      <c r="A29" s="38" t="s">
        <v>37</v>
      </c>
      <c r="B29" s="39"/>
      <c r="C29" s="29" t="s">
        <v>38</v>
      </c>
      <c r="D29" s="50">
        <v>2.5699482560060889</v>
      </c>
      <c r="E29" s="50">
        <v>2.2542731110447547</v>
      </c>
      <c r="F29" s="50">
        <v>1.9376810217383629</v>
      </c>
      <c r="G29" s="50">
        <v>1.8274995289350329</v>
      </c>
      <c r="H29" s="51">
        <f>G29</f>
        <v>1.8274995289350329</v>
      </c>
      <c r="I29" s="50">
        <v>1.9027965339557267</v>
      </c>
      <c r="J29" s="50">
        <v>1.8655290197163099</v>
      </c>
      <c r="K29" s="50">
        <v>1.7130091880161955</v>
      </c>
      <c r="L29" s="50">
        <v>1.5956036577275006</v>
      </c>
      <c r="M29" s="51">
        <f>L29</f>
        <v>1.5956036577275006</v>
      </c>
      <c r="N29" s="50">
        <v>1.42074519127052</v>
      </c>
      <c r="O29" s="50">
        <v>1.4766498211974861</v>
      </c>
      <c r="P29" s="50">
        <v>1.4482189353434791</v>
      </c>
    </row>
    <row r="30" spans="1:16" s="48" customFormat="1" ht="15" customHeight="1" x14ac:dyDescent="0.35">
      <c r="A30" s="38" t="s">
        <v>39</v>
      </c>
      <c r="C30" s="29" t="s">
        <v>23</v>
      </c>
      <c r="D30" s="46">
        <v>3.0300000000000001E-2</v>
      </c>
      <c r="E30" s="46">
        <v>2.8000000000000001E-2</v>
      </c>
      <c r="F30" s="46">
        <v>2.8799999999999999E-2</v>
      </c>
      <c r="G30" s="46">
        <v>2.81E-2</v>
      </c>
      <c r="H30" s="47">
        <f>AVERAGE(D30:G30)</f>
        <v>2.8800000000000003E-2</v>
      </c>
      <c r="I30" s="46">
        <v>2.8899999999999999E-2</v>
      </c>
      <c r="J30" s="46">
        <v>2.87E-2</v>
      </c>
      <c r="K30" s="46">
        <v>2.69E-2</v>
      </c>
      <c r="L30" s="52">
        <v>3.27E-2</v>
      </c>
      <c r="M30" s="47">
        <f>AVERAGE(I30:L30)</f>
        <v>2.93E-2</v>
      </c>
      <c r="N30" s="46">
        <v>2.6700000000000002E-2</v>
      </c>
      <c r="O30" s="46">
        <v>3.7199999999999997E-2</v>
      </c>
      <c r="P30" s="46">
        <v>5.0799999999999998E-2</v>
      </c>
    </row>
    <row r="31" spans="1:16" s="37" customFormat="1" ht="15" customHeight="1" x14ac:dyDescent="0.35">
      <c r="A31" s="38" t="s">
        <v>40</v>
      </c>
      <c r="B31" s="39"/>
      <c r="C31" s="29" t="s">
        <v>38</v>
      </c>
      <c r="D31" s="50">
        <v>2.3542792859038317</v>
      </c>
      <c r="E31" s="50">
        <v>3.0733108631412573</v>
      </c>
      <c r="F31" s="50">
        <v>3.7945518878480553</v>
      </c>
      <c r="G31" s="50">
        <v>4.6328404591581753</v>
      </c>
      <c r="H31" s="51">
        <f>G31</f>
        <v>4.6328404591581753</v>
      </c>
      <c r="I31" s="50">
        <v>4.87151455060331</v>
      </c>
      <c r="J31" s="50">
        <v>5.0317563901295888</v>
      </c>
      <c r="K31" s="50">
        <v>5.4620067939524182</v>
      </c>
      <c r="L31" s="50">
        <v>5.6132422215949695</v>
      </c>
      <c r="M31" s="51">
        <f>L31</f>
        <v>5.6132422215949695</v>
      </c>
      <c r="N31" s="50">
        <v>6.1291045885866149</v>
      </c>
      <c r="O31" s="50">
        <v>6.0267175303408465</v>
      </c>
      <c r="P31" s="50">
        <v>5.3760748650965384</v>
      </c>
    </row>
    <row r="32" spans="1:16" s="48" customFormat="1" ht="15" customHeight="1" x14ac:dyDescent="0.35">
      <c r="A32" s="38" t="s">
        <v>41</v>
      </c>
      <c r="C32" s="29" t="s">
        <v>23</v>
      </c>
      <c r="D32" s="46">
        <v>0.13436949878390322</v>
      </c>
      <c r="E32" s="46">
        <v>0.17421655129999464</v>
      </c>
      <c r="F32" s="46">
        <v>0.21261698069424348</v>
      </c>
      <c r="G32" s="46">
        <v>0.24322801788090792</v>
      </c>
      <c r="H32" s="47">
        <f>G32</f>
        <v>0.24322801788090792</v>
      </c>
      <c r="I32" s="46">
        <v>0.2438008582149325</v>
      </c>
      <c r="J32" s="46">
        <v>0.24202951969154535</v>
      </c>
      <c r="K32" s="46">
        <v>0.24819710323251787</v>
      </c>
      <c r="L32" s="46">
        <v>0.254452530494157</v>
      </c>
      <c r="M32" s="47">
        <f>L32</f>
        <v>0.254452530494157</v>
      </c>
      <c r="N32" s="46">
        <v>0.27325993051043518</v>
      </c>
      <c r="O32" s="46">
        <v>0.28116070677941996</v>
      </c>
      <c r="P32" s="46">
        <v>0.2838107415866552</v>
      </c>
    </row>
    <row r="33" spans="1:16" ht="15" customHeight="1" x14ac:dyDescent="0.35">
      <c r="A33" s="53"/>
      <c r="C33" s="29"/>
      <c r="I33" s="54"/>
      <c r="J33" s="54"/>
      <c r="K33" s="54"/>
      <c r="L33" s="54"/>
      <c r="N33" s="54"/>
      <c r="O33" s="54"/>
      <c r="P33" s="54"/>
    </row>
    <row r="34" spans="1:16" s="28" customFormat="1" ht="15" customHeight="1" x14ac:dyDescent="0.35">
      <c r="A34" s="33" t="s">
        <v>42</v>
      </c>
      <c r="C34" s="29"/>
      <c r="D34" s="16"/>
      <c r="E34" s="16"/>
      <c r="F34" s="16"/>
      <c r="G34" s="16"/>
      <c r="H34" s="17"/>
      <c r="I34" s="16"/>
      <c r="J34" s="16"/>
      <c r="K34" s="16"/>
      <c r="L34" s="16"/>
      <c r="M34" s="17"/>
      <c r="N34" s="16"/>
      <c r="O34" s="16"/>
      <c r="P34" s="16"/>
    </row>
    <row r="35" spans="1:16" s="37" customFormat="1" ht="15" customHeight="1" x14ac:dyDescent="0.35">
      <c r="A35" s="38" t="s">
        <v>43</v>
      </c>
      <c r="B35" s="39"/>
      <c r="C35" s="29" t="s">
        <v>44</v>
      </c>
      <c r="D35" s="56">
        <v>17436.3</v>
      </c>
      <c r="E35" s="56">
        <v>24150.9</v>
      </c>
      <c r="F35" s="56">
        <v>31369.9</v>
      </c>
      <c r="G35" s="56">
        <v>30289.8</v>
      </c>
      <c r="H35" s="55">
        <v>30289.8</v>
      </c>
      <c r="I35" s="56">
        <v>36682.300000000003</v>
      </c>
      <c r="J35" s="30">
        <v>39664.9</v>
      </c>
      <c r="K35" s="30">
        <v>41736.800000000003</v>
      </c>
      <c r="L35" s="30">
        <v>35015.1</v>
      </c>
      <c r="M35" s="55">
        <v>35015.1</v>
      </c>
      <c r="N35" s="110">
        <v>26056.125</v>
      </c>
      <c r="O35" s="110">
        <v>32797.799999999996</v>
      </c>
      <c r="P35" s="110">
        <v>36321.825000000004</v>
      </c>
    </row>
    <row r="36" spans="1:16" s="37" customFormat="1" ht="15" customHeight="1" x14ac:dyDescent="0.35">
      <c r="A36" s="38" t="s">
        <v>45</v>
      </c>
      <c r="B36" s="39"/>
      <c r="C36" s="29" t="s">
        <v>44</v>
      </c>
      <c r="D36" s="56">
        <v>26444.0465</v>
      </c>
      <c r="E36" s="56">
        <v>32782.358850000004</v>
      </c>
      <c r="F36" s="56">
        <v>39341.983140000004</v>
      </c>
      <c r="G36" s="56">
        <v>38075.79567</v>
      </c>
      <c r="H36" s="55">
        <v>38075.79567</v>
      </c>
      <c r="I36" s="56">
        <v>44683.329860000005</v>
      </c>
      <c r="J36" s="30">
        <v>47425.878511201656</v>
      </c>
      <c r="K36" s="30">
        <v>48925.549444339151</v>
      </c>
      <c r="L36" s="30">
        <v>41759.279099541112</v>
      </c>
      <c r="M36" s="55">
        <v>41759.279099541112</v>
      </c>
      <c r="N36" s="110">
        <v>32190.485000000001</v>
      </c>
      <c r="O36" s="110">
        <v>39198.266009599982</v>
      </c>
      <c r="P36" s="110">
        <v>42591.693038480451</v>
      </c>
    </row>
    <row r="37" spans="1:16" s="37" customFormat="1" ht="15" customHeight="1" x14ac:dyDescent="0.35">
      <c r="A37" s="38" t="s">
        <v>46</v>
      </c>
      <c r="B37" s="39"/>
      <c r="C37" s="29" t="s">
        <v>38</v>
      </c>
      <c r="D37" s="50">
        <v>7.5445537405824865</v>
      </c>
      <c r="E37" s="50">
        <v>8.5617496829258535</v>
      </c>
      <c r="F37" s="50">
        <v>9.5611707295563928</v>
      </c>
      <c r="G37" s="50">
        <v>8.9367553619764628</v>
      </c>
      <c r="H37" s="51">
        <v>8.9367553619764628</v>
      </c>
      <c r="I37" s="30">
        <v>10.487607171186347</v>
      </c>
      <c r="J37" s="30">
        <v>11.399896613615038</v>
      </c>
      <c r="K37" s="30">
        <v>11.658483353163826</v>
      </c>
      <c r="L37" s="30">
        <v>9.8798174680481274</v>
      </c>
      <c r="M37" s="51">
        <v>9.8798174680481274</v>
      </c>
      <c r="N37" s="109">
        <v>7.4554601895578028</v>
      </c>
      <c r="O37" s="109">
        <v>9.0433770789524335</v>
      </c>
      <c r="P37" s="109">
        <v>9.8378619722295753</v>
      </c>
    </row>
    <row r="40" spans="1:16" x14ac:dyDescent="0.35">
      <c r="A40" s="57"/>
    </row>
  </sheetData>
  <dataConsolidate/>
  <hyperlinks>
    <hyperlink ref="B1" location="Index!A1" display="Index" xr:uid="{2FDD90D4-7B8A-44EE-8B60-741F17DE5E89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F489-99F5-4877-84F9-182D1683E795}">
  <sheetPr codeName="Sheet3"/>
  <dimension ref="A1:Q25"/>
  <sheetViews>
    <sheetView showGridLines="0" workbookViewId="0">
      <pane xSplit="2" ySplit="4" topLeftCell="C13" activePane="bottomRight" state="frozen"/>
      <selection pane="topRight"/>
      <selection pane="bottomLeft"/>
      <selection pane="bottomRight" activeCell="A4" sqref="A4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9.1796875" style="17" collapsed="1"/>
    <col min="9" max="12" width="9.1796875" style="16" hidden="1" customWidth="1" outlineLevel="1"/>
    <col min="13" max="13" width="9.1796875" style="17" collapsed="1"/>
    <col min="14" max="16" width="9.1796875" style="16" customWidth="1" outlineLevel="1"/>
  </cols>
  <sheetData>
    <row r="1" spans="1:17" ht="18.5" x14ac:dyDescent="0.45">
      <c r="A1" s="13" t="s">
        <v>7</v>
      </c>
      <c r="B1" s="58" t="s">
        <v>8</v>
      </c>
      <c r="C1" s="59"/>
    </row>
    <row r="2" spans="1:17" ht="15.5" x14ac:dyDescent="0.35">
      <c r="A2" s="8" t="s">
        <v>47</v>
      </c>
      <c r="B2" s="8"/>
      <c r="C2" s="8"/>
    </row>
    <row r="3" spans="1:17" s="62" customFormat="1" ht="15.5" x14ac:dyDescent="0.35">
      <c r="A3" s="60"/>
      <c r="B3" s="60"/>
      <c r="C3" s="60"/>
      <c r="D3" s="29"/>
      <c r="E3" s="29"/>
      <c r="F3" s="29"/>
      <c r="G3" s="29"/>
      <c r="H3" s="61"/>
      <c r="I3" s="29"/>
      <c r="J3" s="29"/>
      <c r="K3" s="29"/>
      <c r="L3" s="29"/>
      <c r="M3" s="61"/>
      <c r="N3" s="29"/>
      <c r="O3" s="29"/>
      <c r="P3" s="29"/>
    </row>
    <row r="4" spans="1:17" s="39" customFormat="1" x14ac:dyDescent="0.35">
      <c r="A4" s="63" t="s">
        <v>10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12</v>
      </c>
      <c r="I4" s="22">
        <v>44377</v>
      </c>
      <c r="J4" s="22">
        <v>44469</v>
      </c>
      <c r="K4" s="22">
        <v>44561</v>
      </c>
      <c r="L4" s="22">
        <v>44651</v>
      </c>
      <c r="M4" s="23" t="s">
        <v>13</v>
      </c>
      <c r="N4" s="22">
        <v>44742</v>
      </c>
      <c r="O4" s="22">
        <v>44834</v>
      </c>
      <c r="P4" s="22">
        <v>44926</v>
      </c>
    </row>
    <row r="5" spans="1:17" s="39" customFormat="1" ht="15" customHeight="1" x14ac:dyDescent="0.35">
      <c r="A5" s="63"/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</row>
    <row r="6" spans="1:17" x14ac:dyDescent="0.35">
      <c r="A6" s="64" t="s">
        <v>48</v>
      </c>
      <c r="B6" s="65"/>
      <c r="C6" s="65"/>
      <c r="D6" s="32">
        <v>4402.9386787235062</v>
      </c>
      <c r="E6" s="32">
        <v>4401.0770534851426</v>
      </c>
      <c r="F6" s="32">
        <v>4222.8391350440907</v>
      </c>
      <c r="G6" s="32">
        <v>4073.2492966404679</v>
      </c>
      <c r="H6" s="66">
        <f>SUM(D6:G6)</f>
        <v>17100.104163893207</v>
      </c>
      <c r="I6" s="32">
        <v>4102.7895864229822</v>
      </c>
      <c r="J6" s="32">
        <v>4174.0216944030171</v>
      </c>
      <c r="K6" s="32">
        <v>4184.8844854629988</v>
      </c>
      <c r="L6" s="32">
        <v>4263.0365853610001</v>
      </c>
      <c r="M6" s="66">
        <f>SUM(I6:L6)</f>
        <v>16724.732351649996</v>
      </c>
      <c r="N6" s="32">
        <v>4310.5234916639838</v>
      </c>
      <c r="O6" s="32">
        <v>4430.7379621741047</v>
      </c>
      <c r="P6" s="32">
        <v>4528.3377492794662</v>
      </c>
    </row>
    <row r="7" spans="1:17" x14ac:dyDescent="0.35">
      <c r="A7" s="64" t="s">
        <v>49</v>
      </c>
      <c r="B7" s="65"/>
      <c r="C7" s="65"/>
      <c r="D7" s="32">
        <v>2449.3693987228949</v>
      </c>
      <c r="E7" s="32">
        <v>2523.4393920626931</v>
      </c>
      <c r="F7" s="32">
        <v>2472.6290090852372</v>
      </c>
      <c r="G7" s="32">
        <v>2473.7369174371988</v>
      </c>
      <c r="H7" s="66">
        <f t="shared" ref="H7:H17" si="0">SUM(D7:G7)</f>
        <v>9919.1747173080239</v>
      </c>
      <c r="I7" s="32">
        <v>2362.2910126537495</v>
      </c>
      <c r="J7" s="32">
        <v>2425.6033802491406</v>
      </c>
      <c r="K7" s="32">
        <v>2504.9232536712689</v>
      </c>
      <c r="L7" s="32">
        <v>2578.784126462629</v>
      </c>
      <c r="M7" s="66">
        <f t="shared" ref="M7:M17" si="1">SUM(I7:L7)</f>
        <v>9871.6017730367876</v>
      </c>
      <c r="N7" s="32">
        <v>2618.9034840051795</v>
      </c>
      <c r="O7" s="32">
        <v>2712.192425759124</v>
      </c>
      <c r="P7" s="32">
        <v>2756.654177379357</v>
      </c>
      <c r="Q7" s="107"/>
    </row>
    <row r="8" spans="1:17" x14ac:dyDescent="0.35">
      <c r="A8" s="64" t="s">
        <v>50</v>
      </c>
      <c r="B8" s="65"/>
      <c r="C8" s="65"/>
      <c r="D8" s="67">
        <v>1041.7517882738532</v>
      </c>
      <c r="E8" s="67">
        <v>1157.5382117261477</v>
      </c>
      <c r="F8" s="67">
        <v>1046.111633739215</v>
      </c>
      <c r="G8" s="67">
        <v>1015.1822278267464</v>
      </c>
      <c r="H8" s="69">
        <f t="shared" si="0"/>
        <v>4260.5838615659623</v>
      </c>
      <c r="I8" s="67">
        <v>986.06423065178888</v>
      </c>
      <c r="J8" s="67">
        <v>1112.8614119000677</v>
      </c>
      <c r="K8" s="67">
        <v>1082.4726894892474</v>
      </c>
      <c r="L8" s="67">
        <v>1045.3274292355545</v>
      </c>
      <c r="M8" s="69">
        <f>SUM(I8:L8)</f>
        <v>4226.7257612766589</v>
      </c>
      <c r="N8" s="67">
        <v>1077.0274840828072</v>
      </c>
      <c r="O8" s="67">
        <v>1129.627535403363</v>
      </c>
      <c r="P8" s="67">
        <v>1077.3638578517664</v>
      </c>
    </row>
    <row r="9" spans="1:17" s="28" customFormat="1" x14ac:dyDescent="0.35">
      <c r="A9" s="64" t="s">
        <v>34</v>
      </c>
      <c r="D9" s="46">
        <f t="shared" ref="D9:E9" si="2">D8/D6</f>
        <v>0.23660374679028609</v>
      </c>
      <c r="E9" s="46">
        <f t="shared" si="2"/>
        <v>0.26301248482107614</v>
      </c>
      <c r="F9" s="46">
        <f>F8/F6</f>
        <v>0.24772708603977939</v>
      </c>
      <c r="G9" s="46">
        <f>G8/G6</f>
        <v>0.24923154805772574</v>
      </c>
      <c r="H9" s="47">
        <f t="shared" ref="H9" si="3">H8/H6</f>
        <v>0.24915543324947492</v>
      </c>
      <c r="I9" s="46">
        <f>I8/I6</f>
        <v>0.24033994673158199</v>
      </c>
      <c r="J9" s="46">
        <f>J8/J6</f>
        <v>0.26661610633033206</v>
      </c>
      <c r="K9" s="46">
        <f>K8/K6</f>
        <v>0.258662501497813</v>
      </c>
      <c r="L9" s="46">
        <f t="shared" ref="L9:O9" si="4">L8/L6</f>
        <v>0.24520723862073884</v>
      </c>
      <c r="M9" s="47">
        <f t="shared" si="4"/>
        <v>0.2527230733746042</v>
      </c>
      <c r="N9" s="46">
        <f t="shared" si="4"/>
        <v>0.24986001959289733</v>
      </c>
      <c r="O9" s="46">
        <f t="shared" si="4"/>
        <v>0.25495245826929241</v>
      </c>
      <c r="P9" s="46">
        <f>P8/P6</f>
        <v>0.23791596773522314</v>
      </c>
    </row>
    <row r="10" spans="1:17" x14ac:dyDescent="0.35">
      <c r="A10" s="64" t="s">
        <v>51</v>
      </c>
      <c r="B10" s="65"/>
      <c r="C10" s="65"/>
      <c r="D10" s="32">
        <v>589.92706039949996</v>
      </c>
      <c r="E10" s="32">
        <v>571.9349492538455</v>
      </c>
      <c r="F10" s="32">
        <v>556.97538234776471</v>
      </c>
      <c r="G10" s="32">
        <v>595.03393618227915</v>
      </c>
      <c r="H10" s="66">
        <f t="shared" si="0"/>
        <v>2313.8713281833893</v>
      </c>
      <c r="I10" s="32">
        <f t="shared" ref="I10:L10" si="5">I8-I11</f>
        <v>531.75985395788234</v>
      </c>
      <c r="J10" s="32">
        <f t="shared" si="5"/>
        <v>541.59541359506738</v>
      </c>
      <c r="K10" s="32">
        <f t="shared" si="5"/>
        <v>542.46857396796179</v>
      </c>
      <c r="L10" s="32">
        <f t="shared" si="5"/>
        <v>588.71177303101331</v>
      </c>
      <c r="M10" s="66">
        <f t="shared" si="1"/>
        <v>2204.5356145519249</v>
      </c>
      <c r="N10" s="32">
        <f t="shared" ref="N10:O10" si="6">N8-N11</f>
        <v>536.86482509609721</v>
      </c>
      <c r="O10" s="32">
        <f t="shared" si="6"/>
        <v>551.62826165846604</v>
      </c>
      <c r="P10" s="32">
        <f>P8-P11</f>
        <v>554.81245523933342</v>
      </c>
    </row>
    <row r="11" spans="1:17" x14ac:dyDescent="0.35">
      <c r="A11" s="64" t="s">
        <v>52</v>
      </c>
      <c r="B11" s="65"/>
      <c r="C11" s="65"/>
      <c r="D11" s="32">
        <v>451.82472787435324</v>
      </c>
      <c r="E11" s="32">
        <v>585.60326247230239</v>
      </c>
      <c r="F11" s="32">
        <v>489.13625139145006</v>
      </c>
      <c r="G11" s="32">
        <v>420.14829164446769</v>
      </c>
      <c r="H11" s="70">
        <f t="shared" si="0"/>
        <v>1946.7125333825734</v>
      </c>
      <c r="I11" s="32">
        <v>454.30437669390659</v>
      </c>
      <c r="J11" s="32">
        <v>571.26599830500027</v>
      </c>
      <c r="K11" s="32">
        <v>540.0041155212856</v>
      </c>
      <c r="L11" s="32">
        <v>456.61565620454115</v>
      </c>
      <c r="M11" s="70">
        <f t="shared" si="1"/>
        <v>2022.1901467247335</v>
      </c>
      <c r="N11" s="32">
        <v>540.16265898670997</v>
      </c>
      <c r="O11" s="32">
        <v>577.99927374489698</v>
      </c>
      <c r="P11" s="32">
        <v>522.55140261243298</v>
      </c>
    </row>
    <row r="12" spans="1:17" x14ac:dyDescent="0.35">
      <c r="A12" s="64" t="s">
        <v>53</v>
      </c>
      <c r="B12" s="65"/>
      <c r="C12" s="65"/>
      <c r="D12" s="32">
        <v>-14.740126695334709</v>
      </c>
      <c r="E12" s="32">
        <v>-76.104721740000912</v>
      </c>
      <c r="F12" s="32">
        <v>-8.2178961739413836</v>
      </c>
      <c r="G12" s="32">
        <v>-57.699163890722964</v>
      </c>
      <c r="H12" s="66">
        <f t="shared" si="0"/>
        <v>-156.76190849999998</v>
      </c>
      <c r="I12" s="32">
        <v>-13.345707741348669</v>
      </c>
      <c r="J12" s="32">
        <v>-36.427846174651343</v>
      </c>
      <c r="K12" s="32">
        <v>-18.796327561999998</v>
      </c>
      <c r="L12" s="32">
        <v>-263.52017618640195</v>
      </c>
      <c r="M12" s="66">
        <f t="shared" si="1"/>
        <v>-332.09005766440197</v>
      </c>
      <c r="N12" s="32">
        <v>-233.98540362463339</v>
      </c>
      <c r="O12" s="32">
        <v>-36.621913530797336</v>
      </c>
      <c r="P12" s="32">
        <v>-30.752535796981647</v>
      </c>
    </row>
    <row r="13" spans="1:17" x14ac:dyDescent="0.35">
      <c r="A13" s="64" t="s">
        <v>54</v>
      </c>
      <c r="B13" s="65"/>
      <c r="C13" s="65"/>
      <c r="D13" s="32">
        <v>116.2889495</v>
      </c>
      <c r="E13" s="32">
        <v>106.41048860000001</v>
      </c>
      <c r="F13" s="32">
        <v>104.42938930000003</v>
      </c>
      <c r="G13" s="32">
        <v>93.069655699999942</v>
      </c>
      <c r="H13" s="66">
        <f t="shared" si="0"/>
        <v>420.19848309999998</v>
      </c>
      <c r="I13" s="32">
        <v>96.207348144032679</v>
      </c>
      <c r="J13" s="32">
        <v>90.818950057967314</v>
      </c>
      <c r="K13" s="32">
        <v>83.452519875999968</v>
      </c>
      <c r="L13" s="32">
        <v>89.774658882310007</v>
      </c>
      <c r="M13" s="66">
        <f t="shared" si="1"/>
        <v>360.25347696030997</v>
      </c>
      <c r="N13" s="32">
        <v>79.897305415510573</v>
      </c>
      <c r="O13" s="32">
        <v>97.779410021662159</v>
      </c>
      <c r="P13" s="32">
        <v>122.67478152124011</v>
      </c>
    </row>
    <row r="14" spans="1:17" x14ac:dyDescent="0.35">
      <c r="A14" s="64" t="s">
        <v>55</v>
      </c>
      <c r="B14" s="65"/>
      <c r="C14" s="65"/>
      <c r="D14" s="32">
        <v>10.4930526</v>
      </c>
      <c r="E14" s="32">
        <v>53.942714717000001</v>
      </c>
      <c r="F14" s="32">
        <v>11.434305239000011</v>
      </c>
      <c r="G14" s="32">
        <v>-1.1485317560000112</v>
      </c>
      <c r="H14" s="66">
        <f t="shared" si="0"/>
        <v>74.7215408</v>
      </c>
      <c r="I14" s="32">
        <v>-5.6243320399500005</v>
      </c>
      <c r="J14" s="32">
        <v>-12.740559824049996</v>
      </c>
      <c r="K14" s="32">
        <v>-8.4840696320000077</v>
      </c>
      <c r="L14" s="32">
        <v>20.892530046000005</v>
      </c>
      <c r="M14" s="66">
        <f t="shared" si="1"/>
        <v>-5.9564314500000002</v>
      </c>
      <c r="N14" s="32">
        <v>1.1641532182693481E-17</v>
      </c>
      <c r="O14" s="32">
        <v>-76.350544314000004</v>
      </c>
      <c r="P14" s="32">
        <v>-1.067563568000196E-2</v>
      </c>
    </row>
    <row r="15" spans="1:17" x14ac:dyDescent="0.35">
      <c r="A15" s="64" t="s">
        <v>56</v>
      </c>
      <c r="B15" s="65"/>
      <c r="C15" s="65"/>
      <c r="D15" s="32">
        <f t="shared" ref="D15:E15" si="7">D11-SUM(D12:D14)</f>
        <v>339.78285246968795</v>
      </c>
      <c r="E15" s="32">
        <f t="shared" si="7"/>
        <v>501.35478089530329</v>
      </c>
      <c r="F15" s="32">
        <f>F11-SUM(F12:F14)</f>
        <v>381.49045302639138</v>
      </c>
      <c r="G15" s="32">
        <f>G11-SUM(G12:G14)</f>
        <v>385.92633159119072</v>
      </c>
      <c r="H15" s="66">
        <f t="shared" si="0"/>
        <v>1608.5544179825733</v>
      </c>
      <c r="I15" s="32">
        <f>I11-SUM(I12:I14)</f>
        <v>377.06706833117261</v>
      </c>
      <c r="J15" s="32">
        <f>J11-SUM(J12:J14)</f>
        <v>529.61545424573433</v>
      </c>
      <c r="K15" s="32">
        <f>K11-SUM(K12:K14)</f>
        <v>483.83199283928565</v>
      </c>
      <c r="L15" s="32">
        <f t="shared" ref="L15" si="8">L11-SUM(L12:L14)</f>
        <v>609.46864346263305</v>
      </c>
      <c r="M15" s="66">
        <f t="shared" si="1"/>
        <v>1999.9831588788256</v>
      </c>
      <c r="N15" s="32">
        <f t="shared" ref="N15:O15" si="9">N11-SUM(N12:N14)</f>
        <v>694.25075719583276</v>
      </c>
      <c r="O15" s="32">
        <f t="shared" si="9"/>
        <v>593.19232156803218</v>
      </c>
      <c r="P15" s="32">
        <f>P11-SUM(P12:P14)</f>
        <v>430.63983252385452</v>
      </c>
    </row>
    <row r="16" spans="1:17" x14ac:dyDescent="0.35">
      <c r="A16" s="64" t="s">
        <v>57</v>
      </c>
      <c r="B16" s="65"/>
      <c r="C16" s="65"/>
      <c r="D16" s="32">
        <v>81.211322600000017</v>
      </c>
      <c r="E16" s="32">
        <v>115.33733219999999</v>
      </c>
      <c r="F16" s="32">
        <v>71.122587099999976</v>
      </c>
      <c r="G16" s="32">
        <v>87.221699200000046</v>
      </c>
      <c r="H16" s="66">
        <f t="shared" si="0"/>
        <v>354.89294110000003</v>
      </c>
      <c r="I16" s="32">
        <v>79.266154163074674</v>
      </c>
      <c r="J16" s="32">
        <v>103.78356950492534</v>
      </c>
      <c r="K16" s="32">
        <v>95.802613570999995</v>
      </c>
      <c r="L16" s="32">
        <v>243.27485525682255</v>
      </c>
      <c r="M16" s="66">
        <f t="shared" si="1"/>
        <v>522.12719249582256</v>
      </c>
      <c r="N16" s="32">
        <v>159.13524409998018</v>
      </c>
      <c r="O16" s="32">
        <v>65.853755835009878</v>
      </c>
      <c r="P16" s="32">
        <v>43.579881064185003</v>
      </c>
    </row>
    <row r="17" spans="1:17" ht="15" thickBot="1" x14ac:dyDescent="0.4">
      <c r="A17" s="64" t="s">
        <v>58</v>
      </c>
      <c r="B17" s="65"/>
      <c r="C17" s="65"/>
      <c r="D17" s="71">
        <v>257.79197126968609</v>
      </c>
      <c r="E17" s="71">
        <v>384.48941474538128</v>
      </c>
      <c r="F17" s="71">
        <v>309.16671297631387</v>
      </c>
      <c r="G17" s="71">
        <v>299.1876559911899</v>
      </c>
      <c r="H17" s="72">
        <f t="shared" si="0"/>
        <v>1250.6357549825711</v>
      </c>
      <c r="I17" s="71">
        <v>296.12381915711262</v>
      </c>
      <c r="J17" s="71">
        <v>425.41327614979429</v>
      </c>
      <c r="K17" s="71">
        <v>395.1789038522856</v>
      </c>
      <c r="L17" s="71">
        <v>365.0473526746905</v>
      </c>
      <c r="M17" s="72">
        <f t="shared" si="1"/>
        <v>1481.763351833883</v>
      </c>
      <c r="N17" s="108">
        <v>543.76274956811926</v>
      </c>
      <c r="O17" s="71">
        <v>532.29097507552899</v>
      </c>
      <c r="P17" s="71">
        <v>393.8995851880253</v>
      </c>
    </row>
    <row r="18" spans="1:17" ht="4.5" customHeight="1" x14ac:dyDescent="0.35">
      <c r="A18" s="64"/>
      <c r="B18" s="65"/>
      <c r="C18" s="65"/>
      <c r="D18" s="32"/>
      <c r="E18" s="32"/>
      <c r="F18" s="32"/>
      <c r="G18" s="32"/>
      <c r="H18" s="66"/>
      <c r="I18" s="32"/>
      <c r="J18" s="32"/>
      <c r="K18" s="32"/>
      <c r="L18" s="32"/>
      <c r="M18" s="66"/>
      <c r="N18" s="32"/>
      <c r="O18" s="32"/>
      <c r="P18" s="32"/>
    </row>
    <row r="19" spans="1:17" x14ac:dyDescent="0.35">
      <c r="A19" s="64" t="s">
        <v>59</v>
      </c>
      <c r="B19" s="65"/>
      <c r="C19" s="65"/>
      <c r="D19" s="32">
        <v>622.2388601065345</v>
      </c>
      <c r="E19" s="32">
        <v>633.89021896796089</v>
      </c>
      <c r="F19" s="32">
        <v>980.30523011895025</v>
      </c>
      <c r="G19" s="32">
        <v>573.52991860598922</v>
      </c>
      <c r="H19" s="66">
        <f t="shared" ref="H19:H21" si="10">SUM(D19:G19)</f>
        <v>2809.9642277994349</v>
      </c>
      <c r="I19" s="32">
        <v>443.56423944662185</v>
      </c>
      <c r="J19" s="32">
        <v>1030.0998843193788</v>
      </c>
      <c r="K19" s="32">
        <v>1118.9045966109989</v>
      </c>
      <c r="L19" s="32">
        <v>1247.137590949505</v>
      </c>
      <c r="M19" s="66">
        <f>SUM(I19:L19)</f>
        <v>3839.7063113265044</v>
      </c>
      <c r="N19" s="32">
        <v>1284.2223928196927</v>
      </c>
      <c r="O19" s="32">
        <v>940.85048776202984</v>
      </c>
      <c r="P19" s="32">
        <v>775.37706965831376</v>
      </c>
    </row>
    <row r="20" spans="1:17" x14ac:dyDescent="0.35">
      <c r="A20" s="64" t="s">
        <v>60</v>
      </c>
      <c r="B20" s="65"/>
      <c r="C20" s="65"/>
      <c r="D20" s="32">
        <v>377.42</v>
      </c>
      <c r="E20" s="32">
        <v>278.03000000000003</v>
      </c>
      <c r="F20" s="32">
        <v>361.94999999999993</v>
      </c>
      <c r="G20" s="32">
        <v>346.23000000000013</v>
      </c>
      <c r="H20" s="66">
        <f t="shared" si="10"/>
        <v>1363.63</v>
      </c>
      <c r="I20" s="32">
        <v>341.06</v>
      </c>
      <c r="J20" s="32">
        <v>363.36999999999995</v>
      </c>
      <c r="K20" s="32">
        <v>452.38</v>
      </c>
      <c r="L20" s="32">
        <v>499.62921610132253</v>
      </c>
      <c r="M20" s="66">
        <f t="shared" ref="M20" si="11">SUM(I20:L20)</f>
        <v>1656.4392161013225</v>
      </c>
      <c r="N20" s="32">
        <v>329.09742661777665</v>
      </c>
      <c r="O20" s="32">
        <v>323.74257338222338</v>
      </c>
      <c r="P20" s="32">
        <v>439.92999999999995</v>
      </c>
    </row>
    <row r="21" spans="1:17" x14ac:dyDescent="0.35">
      <c r="A21" s="64" t="s">
        <v>61</v>
      </c>
      <c r="B21" s="65"/>
      <c r="C21" s="65"/>
      <c r="D21" s="30">
        <f t="shared" ref="D21:G21" si="12">D19-D20</f>
        <v>244.81886010653449</v>
      </c>
      <c r="E21" s="30">
        <f t="shared" si="12"/>
        <v>355.86021896796086</v>
      </c>
      <c r="F21" s="30">
        <f t="shared" si="12"/>
        <v>618.35523011895032</v>
      </c>
      <c r="G21" s="30">
        <f t="shared" si="12"/>
        <v>227.29991860598909</v>
      </c>
      <c r="H21" s="66">
        <f t="shared" si="10"/>
        <v>1446.3342277994348</v>
      </c>
      <c r="I21" s="30">
        <f t="shared" ref="I21:L21" si="13">I19-I20</f>
        <v>102.50423944662185</v>
      </c>
      <c r="J21" s="30">
        <f t="shared" si="13"/>
        <v>666.72988431937893</v>
      </c>
      <c r="K21" s="30">
        <f t="shared" si="13"/>
        <v>666.52459661099886</v>
      </c>
      <c r="L21" s="30">
        <f t="shared" si="13"/>
        <v>747.50837484818248</v>
      </c>
      <c r="M21" s="66">
        <f>SUM(I21:L21)</f>
        <v>2183.2670952251819</v>
      </c>
      <c r="N21" s="30">
        <f>N19-N20</f>
        <v>955.1249662019161</v>
      </c>
      <c r="O21" s="30">
        <f>O19-O20</f>
        <v>617.10791437980652</v>
      </c>
      <c r="P21" s="30">
        <f>P19-P20</f>
        <v>335.44706965831381</v>
      </c>
    </row>
    <row r="22" spans="1:17" x14ac:dyDescent="0.35">
      <c r="H22" s="73"/>
      <c r="M22" s="73"/>
    </row>
    <row r="23" spans="1:17" x14ac:dyDescent="0.35">
      <c r="N23" s="109"/>
      <c r="O23" s="109"/>
      <c r="P23" s="109"/>
      <c r="Q23" s="107"/>
    </row>
    <row r="24" spans="1:17" x14ac:dyDescent="0.35">
      <c r="A24" s="57"/>
      <c r="N24" s="109"/>
      <c r="O24" s="109"/>
      <c r="P24" s="109"/>
    </row>
    <row r="25" spans="1:17" x14ac:dyDescent="0.35">
      <c r="N25" s="109"/>
      <c r="O25" s="109"/>
      <c r="P25" s="109"/>
    </row>
  </sheetData>
  <hyperlinks>
    <hyperlink ref="B1" location="Index!A1" display="Index" xr:uid="{702CC61C-9690-4801-8AA9-2763D20AD755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D1FE-DD66-46ED-AF81-AFF33EA9F81B}">
  <sheetPr codeName="Sheet4"/>
  <dimension ref="A1:R33"/>
  <sheetViews>
    <sheetView showGridLines="0" zoomScaleNormal="100" workbookViewId="0">
      <pane xSplit="2" ySplit="4" topLeftCell="C13" activePane="bottomRight" state="frozen"/>
      <selection pane="topRight"/>
      <selection pane="bottomLeft"/>
      <selection pane="bottomRight" activeCell="A5" sqref="A5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16" hidden="1" customWidth="1" outlineLevel="1"/>
    <col min="13" max="13" width="8.7265625" style="17" collapsed="1"/>
    <col min="14" max="16" width="9.1796875" style="16" customWidth="1" outlineLevel="1"/>
  </cols>
  <sheetData>
    <row r="1" spans="1:18" ht="18.75" customHeight="1" x14ac:dyDescent="0.45">
      <c r="A1" s="13" t="s">
        <v>7</v>
      </c>
      <c r="B1" s="58" t="s">
        <v>8</v>
      </c>
      <c r="C1" s="59"/>
    </row>
    <row r="2" spans="1:18" ht="15.5" x14ac:dyDescent="0.35">
      <c r="A2" s="18" t="s">
        <v>62</v>
      </c>
      <c r="B2" s="18"/>
      <c r="C2" s="18"/>
    </row>
    <row r="3" spans="1:18" s="62" customFormat="1" ht="15.5" x14ac:dyDescent="0.35">
      <c r="A3" s="74"/>
      <c r="B3" s="74"/>
      <c r="C3" s="74"/>
      <c r="D3" s="75"/>
      <c r="E3" s="29"/>
      <c r="F3" s="29"/>
      <c r="G3" s="29"/>
      <c r="H3" s="61"/>
      <c r="I3" s="29"/>
      <c r="J3" s="29"/>
      <c r="K3" s="29"/>
      <c r="L3" s="29"/>
      <c r="M3" s="61"/>
      <c r="N3" s="29"/>
      <c r="O3" s="29"/>
      <c r="P3" s="29"/>
    </row>
    <row r="4" spans="1:18" x14ac:dyDescent="0.35">
      <c r="A4" s="76" t="s">
        <v>10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12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13</v>
      </c>
      <c r="N4" s="22">
        <v>44742</v>
      </c>
      <c r="O4" s="22">
        <v>44834</v>
      </c>
      <c r="P4" s="22">
        <v>44925</v>
      </c>
    </row>
    <row r="5" spans="1:18" ht="15.5" x14ac:dyDescent="0.35">
      <c r="A5" s="77" t="s">
        <v>63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</row>
    <row r="6" spans="1:18" x14ac:dyDescent="0.35">
      <c r="A6" s="64" t="s">
        <v>48</v>
      </c>
      <c r="B6" s="65"/>
      <c r="C6" s="65"/>
      <c r="D6" s="78">
        <v>3175.5664525169823</v>
      </c>
      <c r="E6" s="78">
        <v>3209.926399563521</v>
      </c>
      <c r="F6" s="78">
        <v>3126.2873639359204</v>
      </c>
      <c r="G6" s="78">
        <v>3087.5000995586115</v>
      </c>
      <c r="H6" s="51">
        <f>SUM(D6:G6)</f>
        <v>12599.280315575037</v>
      </c>
      <c r="I6" s="32">
        <v>3104.4866956704727</v>
      </c>
      <c r="J6" s="32">
        <v>3139.9094011815268</v>
      </c>
      <c r="K6" s="32">
        <v>3233.021387500999</v>
      </c>
      <c r="L6" s="32">
        <v>3301.419856647</v>
      </c>
      <c r="M6" s="51">
        <f>SUM(I6:L6)</f>
        <v>12778.837340999999</v>
      </c>
      <c r="N6" s="78">
        <v>3339.702995019949</v>
      </c>
      <c r="O6" s="78">
        <v>3492.6139644888626</v>
      </c>
      <c r="P6" s="78">
        <v>3592.889843643713</v>
      </c>
    </row>
    <row r="7" spans="1:18" x14ac:dyDescent="0.35">
      <c r="A7" s="64" t="s">
        <v>49</v>
      </c>
      <c r="B7" s="65"/>
      <c r="C7" s="65"/>
      <c r="D7" s="78">
        <v>2218.2714194834161</v>
      </c>
      <c r="E7" s="78">
        <v>2308.8368069115381</v>
      </c>
      <c r="F7" s="78">
        <v>2299.8420414209527</v>
      </c>
      <c r="G7" s="78">
        <v>2254.181468085495</v>
      </c>
      <c r="H7" s="51">
        <f>SUM(D7:G7)</f>
        <v>9081.131735901401</v>
      </c>
      <c r="I7" s="32">
        <v>2192.7514176005834</v>
      </c>
      <c r="J7" s="32">
        <v>2240.1969998723071</v>
      </c>
      <c r="K7" s="32">
        <v>2335.1063669742689</v>
      </c>
      <c r="L7" s="32">
        <v>2350.3641246396296</v>
      </c>
      <c r="M7" s="51">
        <f>SUM(I7:L7)</f>
        <v>9118.4189090867894</v>
      </c>
      <c r="N7" s="78">
        <v>2405.0518516425986</v>
      </c>
      <c r="O7" s="78">
        <v>2468.4704031422043</v>
      </c>
      <c r="P7" s="78">
        <v>2503.6117832918708</v>
      </c>
    </row>
    <row r="8" spans="1:18" x14ac:dyDescent="0.35">
      <c r="A8" s="64" t="s">
        <v>50</v>
      </c>
      <c r="B8" s="65"/>
      <c r="C8" s="65"/>
      <c r="D8" s="79">
        <v>954.49002439661126</v>
      </c>
      <c r="E8" s="79">
        <v>1085.8746536462818</v>
      </c>
      <c r="F8" s="79">
        <v>1004.260473786171</v>
      </c>
      <c r="G8" s="79">
        <v>928.21170638223862</v>
      </c>
      <c r="H8" s="68">
        <f>SUM(D8:G8)</f>
        <v>3972.8368582113026</v>
      </c>
      <c r="I8" s="67">
        <v>932.1859357871873</v>
      </c>
      <c r="J8" s="67">
        <v>1049.3618956486182</v>
      </c>
      <c r="K8" s="67">
        <v>1041.0902501945143</v>
      </c>
      <c r="L8" s="67">
        <v>967.30860943458754</v>
      </c>
      <c r="M8" s="68">
        <f>SUM(I8:L8)</f>
        <v>3989.9466910649076</v>
      </c>
      <c r="N8" s="67">
        <v>969.2589114264124</v>
      </c>
      <c r="O8" s="67">
        <v>1007.0050255881079</v>
      </c>
      <c r="P8" s="67">
        <v>947.53370655493268</v>
      </c>
    </row>
    <row r="9" spans="1:18" s="28" customFormat="1" x14ac:dyDescent="0.35">
      <c r="A9" s="64" t="s">
        <v>34</v>
      </c>
      <c r="D9" s="46">
        <f t="shared" ref="D9:H9" si="0">D8/D6</f>
        <v>0.30057315400849949</v>
      </c>
      <c r="E9" s="46">
        <f t="shared" si="0"/>
        <v>0.33828646469711476</v>
      </c>
      <c r="F9" s="46">
        <f t="shared" si="0"/>
        <v>0.32123101841854718</v>
      </c>
      <c r="G9" s="46">
        <f t="shared" si="0"/>
        <v>0.30063536079397557</v>
      </c>
      <c r="H9" s="47">
        <f t="shared" si="0"/>
        <v>0.31532252308888964</v>
      </c>
      <c r="I9" s="46">
        <f>I8/I6</f>
        <v>0.3002705526447309</v>
      </c>
      <c r="J9" s="46">
        <f>J8/J6</f>
        <v>0.33420132926566298</v>
      </c>
      <c r="K9" s="46">
        <f>K8/K6</f>
        <v>0.32201774297547625</v>
      </c>
      <c r="L9" s="46">
        <f t="shared" ref="L9:O9" si="1">L8/L6</f>
        <v>0.29299775594643968</v>
      </c>
      <c r="M9" s="47">
        <f t="shared" si="1"/>
        <v>0.31223080665276526</v>
      </c>
      <c r="N9" s="46">
        <f t="shared" si="1"/>
        <v>0.29022308656540363</v>
      </c>
      <c r="O9" s="46">
        <f t="shared" si="1"/>
        <v>0.28832417090088602</v>
      </c>
      <c r="P9" s="46">
        <f>P8/P6</f>
        <v>0.26372467506379088</v>
      </c>
    </row>
    <row r="10" spans="1:18" x14ac:dyDescent="0.35">
      <c r="A10" s="30" t="s">
        <v>52</v>
      </c>
      <c r="B10" s="80"/>
      <c r="C10" s="80"/>
      <c r="D10" s="50">
        <v>408.23995777239253</v>
      </c>
      <c r="E10" s="50">
        <v>559.14670794802873</v>
      </c>
      <c r="F10" s="50">
        <v>490.5880063863433</v>
      </c>
      <c r="G10" s="50">
        <v>371.07277840153438</v>
      </c>
      <c r="H10" s="51">
        <f>SUM(D10:G10)</f>
        <v>1829.0474505082989</v>
      </c>
      <c r="I10" s="32">
        <v>435.27685760930098</v>
      </c>
      <c r="J10" s="32">
        <v>542.80997025745728</v>
      </c>
      <c r="K10" s="32">
        <v>533.21031386395725</v>
      </c>
      <c r="L10" s="32">
        <v>422.30577107152948</v>
      </c>
      <c r="M10" s="51">
        <f>SUM(I10:L10)</f>
        <v>1933.6029128022451</v>
      </c>
      <c r="N10" s="32">
        <v>466.20231817187778</v>
      </c>
      <c r="O10" s="32">
        <v>485.22013667619512</v>
      </c>
      <c r="P10" s="32">
        <v>429.67747859129599</v>
      </c>
      <c r="Q10" s="81"/>
      <c r="R10" s="81"/>
    </row>
    <row r="11" spans="1:18" x14ac:dyDescent="0.35">
      <c r="A11" s="30" t="s">
        <v>64</v>
      </c>
      <c r="B11" s="80"/>
      <c r="C11" s="80"/>
      <c r="D11" s="50">
        <v>302.46733638492748</v>
      </c>
      <c r="E11" s="50">
        <v>260.90478920015545</v>
      </c>
      <c r="F11" s="50">
        <v>273.12368887103264</v>
      </c>
      <c r="G11" s="50">
        <v>325.19918773316908</v>
      </c>
      <c r="H11" s="51">
        <f>SUM(D11:G11)</f>
        <v>1161.6950021892847</v>
      </c>
      <c r="I11" s="32">
        <v>331.807830245856</v>
      </c>
      <c r="J11" s="32">
        <v>348.54822511131528</v>
      </c>
      <c r="K11" s="32">
        <v>300.99534960433596</v>
      </c>
      <c r="L11" s="32">
        <v>377.09379781342807</v>
      </c>
      <c r="M11" s="51">
        <f>SUM(I11:L11)</f>
        <v>1358.4452027749353</v>
      </c>
      <c r="N11" s="32">
        <v>296.700064172</v>
      </c>
      <c r="O11" s="32">
        <v>364.166787892</v>
      </c>
      <c r="P11" s="32">
        <v>333.03908675306246</v>
      </c>
    </row>
    <row r="12" spans="1:18" x14ac:dyDescent="0.35">
      <c r="A12" s="30" t="s">
        <v>65</v>
      </c>
      <c r="B12" s="80"/>
      <c r="C12" s="80"/>
      <c r="D12" s="50">
        <f>D8-D11</f>
        <v>652.02268801168384</v>
      </c>
      <c r="E12" s="50">
        <f t="shared" ref="E12:H12" si="2">E8-E11</f>
        <v>824.96986444612639</v>
      </c>
      <c r="F12" s="50">
        <f t="shared" si="2"/>
        <v>731.13678491513838</v>
      </c>
      <c r="G12" s="50">
        <f t="shared" si="2"/>
        <v>603.01251864906953</v>
      </c>
      <c r="H12" s="51">
        <f t="shared" si="2"/>
        <v>2811.1418560220181</v>
      </c>
      <c r="I12" s="32">
        <f>I8-I11</f>
        <v>600.37810554133125</v>
      </c>
      <c r="J12" s="32">
        <f>J8-J11</f>
        <v>700.81367053730287</v>
      </c>
      <c r="K12" s="32">
        <f>K8-K11</f>
        <v>740.09490059017833</v>
      </c>
      <c r="L12" s="32">
        <f t="shared" ref="L12:M12" si="3">L8-L11</f>
        <v>590.21481162115947</v>
      </c>
      <c r="M12" s="51">
        <f t="shared" si="3"/>
        <v>2631.5014882899723</v>
      </c>
      <c r="N12" s="32">
        <f>N8-N11</f>
        <v>672.5588472544124</v>
      </c>
      <c r="O12" s="32">
        <f>O8-O11</f>
        <v>642.83823769610785</v>
      </c>
      <c r="P12" s="32">
        <f>P8-P11</f>
        <v>614.49461980187016</v>
      </c>
    </row>
    <row r="13" spans="1:18" x14ac:dyDescent="0.35">
      <c r="A13" s="82"/>
      <c r="B13" s="53"/>
      <c r="C13" s="53"/>
      <c r="D13" s="83"/>
      <c r="E13" s="83"/>
      <c r="F13" s="83"/>
      <c r="G13" s="83"/>
      <c r="H13" s="84"/>
      <c r="I13" s="32"/>
      <c r="J13" s="32"/>
      <c r="K13" s="32"/>
      <c r="L13" s="32"/>
      <c r="M13" s="84"/>
      <c r="N13" s="32"/>
      <c r="O13" s="32"/>
      <c r="P13" s="32"/>
    </row>
    <row r="14" spans="1:18" ht="15.5" x14ac:dyDescent="0.35">
      <c r="A14" s="85" t="s">
        <v>66</v>
      </c>
      <c r="B14" s="18"/>
      <c r="C14" s="18"/>
      <c r="D14" s="83"/>
      <c r="E14" s="83"/>
      <c r="F14" s="83"/>
      <c r="G14" s="83"/>
      <c r="H14" s="84"/>
      <c r="I14" s="32"/>
      <c r="J14" s="32"/>
      <c r="K14" s="32"/>
      <c r="L14" s="32"/>
      <c r="M14" s="84"/>
      <c r="N14" s="32"/>
      <c r="O14" s="32"/>
      <c r="P14" s="32"/>
    </row>
    <row r="15" spans="1:18" x14ac:dyDescent="0.35">
      <c r="A15" s="64" t="s">
        <v>48</v>
      </c>
      <c r="B15" s="53"/>
      <c r="C15" s="53"/>
      <c r="D15" s="78">
        <v>799.3215459960818</v>
      </c>
      <c r="E15" s="78">
        <v>758.91586283129402</v>
      </c>
      <c r="F15" s="78">
        <v>674.26225365173946</v>
      </c>
      <c r="G15" s="78">
        <v>558.27369386824932</v>
      </c>
      <c r="H15" s="51">
        <f>SUM(D15:G15)</f>
        <v>2790.7733563473648</v>
      </c>
      <c r="I15" s="32">
        <v>589.17622886923664</v>
      </c>
      <c r="J15" s="32">
        <v>606.04179264676316</v>
      </c>
      <c r="K15" s="32">
        <v>554.21004600400022</v>
      </c>
      <c r="L15" s="32">
        <v>536.9298782799998</v>
      </c>
      <c r="M15" s="51">
        <f>SUM(I15:L15)</f>
        <v>2286.3579457999995</v>
      </c>
      <c r="N15" s="32">
        <v>561.3986103494002</v>
      </c>
      <c r="O15" s="32">
        <v>524.48674584231969</v>
      </c>
      <c r="P15" s="32">
        <v>505.83973437613486</v>
      </c>
    </row>
    <row r="16" spans="1:18" x14ac:dyDescent="0.35">
      <c r="A16" s="64" t="s">
        <v>49</v>
      </c>
      <c r="B16" s="53"/>
      <c r="C16" s="53"/>
      <c r="D16" s="78">
        <v>128.29015962341572</v>
      </c>
      <c r="E16" s="78">
        <v>129.43285310480007</v>
      </c>
      <c r="F16" s="78">
        <v>78.0948641009292</v>
      </c>
      <c r="G16" s="78">
        <v>92.452910754446464</v>
      </c>
      <c r="H16" s="70">
        <f>SUM(D16:G16)</f>
        <v>428.27078758359147</v>
      </c>
      <c r="I16" s="32">
        <v>85.074169021018662</v>
      </c>
      <c r="J16" s="32">
        <v>99.898837562981228</v>
      </c>
      <c r="K16" s="32">
        <v>89.379489603000053</v>
      </c>
      <c r="L16" s="32">
        <v>106.71839356299984</v>
      </c>
      <c r="M16" s="70">
        <f>SUM(I16:L16)</f>
        <v>381.07088974999976</v>
      </c>
      <c r="N16" s="32">
        <v>105.15643724604865</v>
      </c>
      <c r="O16" s="32">
        <v>145.69793405087597</v>
      </c>
      <c r="P16" s="32">
        <v>138.50016516874592</v>
      </c>
    </row>
    <row r="17" spans="1:18" x14ac:dyDescent="0.35">
      <c r="A17" s="64" t="s">
        <v>50</v>
      </c>
      <c r="B17" s="53"/>
      <c r="C17" s="53"/>
      <c r="D17" s="79">
        <v>66.55109615382149</v>
      </c>
      <c r="E17" s="79">
        <v>49.357742888195219</v>
      </c>
      <c r="F17" s="79">
        <v>19.167992295331231</v>
      </c>
      <c r="G17" s="79">
        <v>35.266691448819557</v>
      </c>
      <c r="H17" s="68">
        <f>SUM(D17:G17)</f>
        <v>170.34352278616748</v>
      </c>
      <c r="I17" s="67">
        <v>25.90469911043688</v>
      </c>
      <c r="J17" s="67">
        <v>45.60861800961419</v>
      </c>
      <c r="K17" s="67">
        <v>42.689552884733025</v>
      </c>
      <c r="L17" s="67">
        <v>37.372017856967091</v>
      </c>
      <c r="M17" s="68">
        <f>SUM(I17:L17)</f>
        <v>151.57488786175119</v>
      </c>
      <c r="N17" s="67">
        <v>61.714935242514713</v>
      </c>
      <c r="O17" s="67">
        <v>100.97613948445493</v>
      </c>
      <c r="P17" s="67">
        <v>87.301897759737585</v>
      </c>
    </row>
    <row r="18" spans="1:18" x14ac:dyDescent="0.35">
      <c r="A18" s="64" t="s">
        <v>34</v>
      </c>
      <c r="B18" s="53"/>
      <c r="C18" s="53"/>
      <c r="D18" s="46">
        <f t="shared" ref="D18:H18" si="4">D17/D15</f>
        <v>8.3259479851613707E-2</v>
      </c>
      <c r="E18" s="46">
        <f t="shared" si="4"/>
        <v>6.5037173823269234E-2</v>
      </c>
      <c r="F18" s="46">
        <f t="shared" si="4"/>
        <v>2.8428096325308485E-2</v>
      </c>
      <c r="G18" s="46">
        <f t="shared" si="4"/>
        <v>6.3170971221048394E-2</v>
      </c>
      <c r="H18" s="47">
        <f t="shared" si="4"/>
        <v>6.1038107017446025E-2</v>
      </c>
      <c r="I18" s="46">
        <f>I17/I15</f>
        <v>4.3967658301751068E-2</v>
      </c>
      <c r="J18" s="46">
        <f>J17/J15</f>
        <v>7.5256555839866929E-2</v>
      </c>
      <c r="K18" s="46">
        <f>K17/K15</f>
        <v>7.7027750024626765E-2</v>
      </c>
      <c r="L18" s="46">
        <f t="shared" ref="L18:O18" si="5">L17/L15</f>
        <v>6.9603163036269358E-2</v>
      </c>
      <c r="M18" s="47">
        <f t="shared" si="5"/>
        <v>6.6295344585125732E-2</v>
      </c>
      <c r="N18" s="46">
        <f t="shared" si="5"/>
        <v>0.10993068758062102</v>
      </c>
      <c r="O18" s="46">
        <f t="shared" si="5"/>
        <v>0.19252372016053221</v>
      </c>
      <c r="P18" s="46">
        <f>P17/P15</f>
        <v>0.17258805868109445</v>
      </c>
    </row>
    <row r="19" spans="1:18" x14ac:dyDescent="0.35">
      <c r="A19" s="30" t="s">
        <v>52</v>
      </c>
      <c r="B19" s="53"/>
      <c r="C19" s="53"/>
      <c r="D19" s="50">
        <v>56.992102085818317</v>
      </c>
      <c r="E19" s="50">
        <v>40.068356272709011</v>
      </c>
      <c r="F19" s="50">
        <v>10.082236052750579</v>
      </c>
      <c r="G19" s="50">
        <v>27.027963076599161</v>
      </c>
      <c r="H19" s="51">
        <f t="shared" ref="H19" si="6">SUM(D19:G19)</f>
        <v>134.17065748787707</v>
      </c>
      <c r="I19" s="32">
        <v>15.307613235910448</v>
      </c>
      <c r="J19" s="32">
        <v>34.91948067961021</v>
      </c>
      <c r="K19" s="32">
        <v>32.387666676443111</v>
      </c>
      <c r="L19" s="32">
        <v>20.010708371459458</v>
      </c>
      <c r="M19" s="51">
        <f t="shared" ref="M19" si="7">SUM(I19:L19)</f>
        <v>102.62546896342323</v>
      </c>
      <c r="N19" s="32">
        <v>52.418434193050267</v>
      </c>
      <c r="O19" s="32">
        <v>92.037144319525765</v>
      </c>
      <c r="P19" s="32">
        <v>77.926988518482645</v>
      </c>
      <c r="Q19" s="81"/>
      <c r="R19" s="81"/>
    </row>
    <row r="20" spans="1:18" x14ac:dyDescent="0.35">
      <c r="A20" s="30" t="s">
        <v>64</v>
      </c>
      <c r="B20" s="53"/>
      <c r="C20" s="53"/>
      <c r="D20" s="50">
        <v>12.782085663902491</v>
      </c>
      <c r="E20" s="50">
        <v>5.2904606348039724</v>
      </c>
      <c r="F20" s="50">
        <v>1.1915359394988876</v>
      </c>
      <c r="G20" s="50">
        <v>3.2097541336022068</v>
      </c>
      <c r="H20" s="51">
        <f>SUM(D20:G20)</f>
        <v>22.473836371807558</v>
      </c>
      <c r="I20" s="32">
        <v>1.8956453362905192</v>
      </c>
      <c r="J20" s="32">
        <v>0.87781459054956312</v>
      </c>
      <c r="K20" s="32">
        <v>0.91403754142845006</v>
      </c>
      <c r="L20" s="32">
        <v>1.2143287856101499</v>
      </c>
      <c r="M20" s="51">
        <f>SUM(I20:L20)</f>
        <v>4.9018262538786823</v>
      </c>
      <c r="N20" s="32">
        <v>0.96098602431999991</v>
      </c>
      <c r="O20" s="32">
        <v>2.07818746368</v>
      </c>
      <c r="P20" s="32">
        <v>3.6855635045100015</v>
      </c>
    </row>
    <row r="21" spans="1:18" x14ac:dyDescent="0.35">
      <c r="A21" s="30" t="s">
        <v>65</v>
      </c>
      <c r="D21" s="50">
        <f>D17-D20</f>
        <v>53.769010489918998</v>
      </c>
      <c r="E21" s="50">
        <f t="shared" ref="E21:G21" si="8">E17-E20</f>
        <v>44.067282253391248</v>
      </c>
      <c r="F21" s="50">
        <f t="shared" si="8"/>
        <v>17.976456355832344</v>
      </c>
      <c r="G21" s="50">
        <f t="shared" si="8"/>
        <v>32.056937315217354</v>
      </c>
      <c r="H21" s="51">
        <f>H17-H20</f>
        <v>147.86968641435993</v>
      </c>
      <c r="I21" s="50">
        <f>I17-I20</f>
        <v>24.009053774146359</v>
      </c>
      <c r="J21" s="50">
        <f>J17-J20</f>
        <v>44.730803419064628</v>
      </c>
      <c r="K21" s="50">
        <f>K17-K20</f>
        <v>41.775515343304576</v>
      </c>
      <c r="L21" s="50">
        <f t="shared" ref="L21:N21" si="9">L17-L20</f>
        <v>36.157689071356941</v>
      </c>
      <c r="M21" s="51">
        <f>M17-M20</f>
        <v>146.67306160787251</v>
      </c>
      <c r="N21" s="50">
        <f t="shared" si="9"/>
        <v>60.753949218194713</v>
      </c>
      <c r="O21" s="50">
        <f>O17-O20</f>
        <v>98.897952020774937</v>
      </c>
      <c r="P21" s="50">
        <f>P17-P20</f>
        <v>83.616334255227585</v>
      </c>
    </row>
    <row r="22" spans="1:18" x14ac:dyDescent="0.35">
      <c r="D22" s="50"/>
      <c r="E22" s="50"/>
      <c r="F22" s="50"/>
      <c r="G22" s="50"/>
      <c r="H22" s="51"/>
      <c r="M22" s="51"/>
    </row>
    <row r="23" spans="1:18" x14ac:dyDescent="0.35"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8" x14ac:dyDescent="0.35"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8" x14ac:dyDescent="0.35"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8" x14ac:dyDescent="0.35"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8" x14ac:dyDescent="0.35"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8" x14ac:dyDescent="0.35"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x14ac:dyDescent="0.35"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8" x14ac:dyDescent="0.35"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8" x14ac:dyDescent="0.35"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8" x14ac:dyDescent="0.35">
      <c r="D32"/>
      <c r="E32"/>
      <c r="F32"/>
      <c r="G32"/>
      <c r="H32"/>
      <c r="I32"/>
      <c r="J32"/>
      <c r="K32"/>
      <c r="L32"/>
      <c r="M32"/>
      <c r="N32"/>
      <c r="O32"/>
      <c r="P32"/>
    </row>
    <row r="33" customFormat="1" x14ac:dyDescent="0.35"/>
  </sheetData>
  <hyperlinks>
    <hyperlink ref="B1" location="Index!A1" display="Index" xr:uid="{F5FA6399-76DA-4447-B37F-6B85BD52FCB9}"/>
  </hyperlinks>
  <pageMargins left="0.7" right="0.7" top="0.75" bottom="0.75" header="0.3" footer="0.3"/>
  <pageSetup paperSize="9" orientation="portrait" r:id="rId1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31E-6DCD-44E8-972E-9E8071CD43C9}">
  <sheetPr codeName="Sheet5"/>
  <dimension ref="A1:Q28"/>
  <sheetViews>
    <sheetView showGridLines="0" workbookViewId="0">
      <pane xSplit="2" ySplit="4" topLeftCell="C16" activePane="bottomRight" state="frozen"/>
      <selection pane="topRight"/>
      <selection pane="bottomLeft"/>
      <selection pane="bottomRight" activeCell="A5" sqref="A5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16" hidden="1" customWidth="1" outlineLevel="1"/>
    <col min="13" max="13" width="8.7265625" style="17" collapsed="1"/>
    <col min="14" max="16" width="9.1796875" style="16" customWidth="1" outlineLevel="1"/>
  </cols>
  <sheetData>
    <row r="1" spans="1:17" ht="18.75" customHeight="1" x14ac:dyDescent="0.45">
      <c r="A1" s="13" t="s">
        <v>7</v>
      </c>
      <c r="B1" s="58" t="s">
        <v>8</v>
      </c>
      <c r="C1" s="59"/>
    </row>
    <row r="2" spans="1:17" ht="15.5" x14ac:dyDescent="0.35">
      <c r="A2" s="18" t="s">
        <v>67</v>
      </c>
      <c r="B2" s="18"/>
      <c r="C2" s="18"/>
    </row>
    <row r="3" spans="1:17" ht="15.5" x14ac:dyDescent="0.35">
      <c r="A3" s="18"/>
      <c r="B3" s="18"/>
      <c r="C3" s="18"/>
    </row>
    <row r="4" spans="1:17" x14ac:dyDescent="0.35">
      <c r="A4" s="76" t="s">
        <v>10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12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13</v>
      </c>
      <c r="N4" s="22">
        <v>44742</v>
      </c>
      <c r="O4" s="22">
        <v>44834</v>
      </c>
      <c r="P4" s="22">
        <v>44926</v>
      </c>
    </row>
    <row r="5" spans="1:17" ht="15.5" x14ac:dyDescent="0.35">
      <c r="A5" s="77" t="s">
        <v>68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</row>
    <row r="6" spans="1:17" x14ac:dyDescent="0.35">
      <c r="A6" s="64" t="s">
        <v>48</v>
      </c>
      <c r="B6" s="65"/>
      <c r="C6" s="65"/>
      <c r="D6" s="78">
        <v>2193.4129290843557</v>
      </c>
      <c r="E6" s="78">
        <v>2232.7556887995197</v>
      </c>
      <c r="F6" s="78">
        <v>2249.2088473993708</v>
      </c>
      <c r="G6" s="78">
        <v>2235.9216429100397</v>
      </c>
      <c r="H6" s="51">
        <f>SUM(D6:G6)</f>
        <v>8911.2991081932851</v>
      </c>
      <c r="I6" s="78">
        <v>2230.7377717914815</v>
      </c>
      <c r="J6" s="78">
        <v>2240.7512463665184</v>
      </c>
      <c r="K6" s="78">
        <v>2277.6702821309991</v>
      </c>
      <c r="L6" s="78">
        <v>2288.5063704110003</v>
      </c>
      <c r="M6" s="51">
        <f>SUM(I6:L6)</f>
        <v>9037.6656706999984</v>
      </c>
      <c r="N6" s="78">
        <v>2310.714983742605</v>
      </c>
      <c r="O6" s="78">
        <v>2373.929700610593</v>
      </c>
      <c r="P6" s="78">
        <v>2414.9173120396731</v>
      </c>
    </row>
    <row r="7" spans="1:17" x14ac:dyDescent="0.35">
      <c r="A7" s="64" t="s">
        <v>49</v>
      </c>
      <c r="B7" s="65"/>
      <c r="C7" s="65"/>
      <c r="D7" s="78">
        <v>1779.3484677859228</v>
      </c>
      <c r="E7" s="78">
        <v>1827.5015357610994</v>
      </c>
      <c r="F7" s="78">
        <v>1844.6116264499233</v>
      </c>
      <c r="G7" s="78">
        <v>1855.9089873388248</v>
      </c>
      <c r="H7" s="51">
        <f>SUM(D7:G7)</f>
        <v>7307.3706173357705</v>
      </c>
      <c r="I7" s="78">
        <v>1786.914633384087</v>
      </c>
      <c r="J7" s="78">
        <v>1806.9223683365681</v>
      </c>
      <c r="K7" s="78">
        <v>1859.373680300713</v>
      </c>
      <c r="L7" s="78">
        <v>1878.4177056895433</v>
      </c>
      <c r="M7" s="51">
        <f>SUM(I7:L7)</f>
        <v>7331.6283877109117</v>
      </c>
      <c r="N7" s="78">
        <v>1883.5674466092291</v>
      </c>
      <c r="O7" s="78">
        <v>1929.4330347370967</v>
      </c>
      <c r="P7" s="78">
        <v>1946.5483706133073</v>
      </c>
    </row>
    <row r="8" spans="1:17" s="28" customFormat="1" x14ac:dyDescent="0.35">
      <c r="A8" s="16"/>
      <c r="D8" s="46"/>
      <c r="E8" s="46"/>
      <c r="F8" s="46"/>
      <c r="G8" s="46"/>
      <c r="H8" s="47"/>
      <c r="I8" s="46"/>
      <c r="J8" s="46"/>
      <c r="K8" s="46"/>
      <c r="L8" s="46"/>
      <c r="M8" s="47"/>
      <c r="N8" s="46"/>
      <c r="O8" s="46"/>
      <c r="P8" s="46"/>
    </row>
    <row r="9" spans="1:17" s="28" customFormat="1" x14ac:dyDescent="0.35">
      <c r="A9" s="33" t="s">
        <v>69</v>
      </c>
      <c r="D9" s="46"/>
      <c r="E9" s="46"/>
      <c r="F9" s="46"/>
      <c r="G9" s="46"/>
      <c r="H9" s="47"/>
      <c r="I9" s="46"/>
      <c r="J9" s="46"/>
      <c r="K9" s="46"/>
      <c r="L9" s="46"/>
      <c r="M9" s="47"/>
      <c r="N9" s="46"/>
      <c r="O9" s="46"/>
      <c r="P9" s="46"/>
    </row>
    <row r="10" spans="1:17" s="28" customFormat="1" x14ac:dyDescent="0.35">
      <c r="A10" s="64" t="s">
        <v>70</v>
      </c>
      <c r="D10" s="46">
        <v>0.36094954440921756</v>
      </c>
      <c r="E10" s="46">
        <v>0.34285211717914343</v>
      </c>
      <c r="F10" s="46">
        <v>0.34828947649431574</v>
      </c>
      <c r="G10" s="46">
        <v>0.34754042685921943</v>
      </c>
      <c r="H10" s="47">
        <v>0.34985730632971906</v>
      </c>
      <c r="I10" s="46">
        <v>0.33414060519468397</v>
      </c>
      <c r="J10" s="46">
        <v>0.33311873319600982</v>
      </c>
      <c r="K10" s="46">
        <v>0.33619598195970646</v>
      </c>
      <c r="L10" s="46">
        <v>0.33390967513402414</v>
      </c>
      <c r="M10" s="47">
        <v>0.33434676732039792</v>
      </c>
      <c r="N10" s="46">
        <v>0.33725960551095041</v>
      </c>
      <c r="O10" s="46">
        <v>0.32811341142169204</v>
      </c>
      <c r="P10" s="46">
        <v>0.33094687524970079</v>
      </c>
    </row>
    <row r="11" spans="1:17" s="28" customFormat="1" x14ac:dyDescent="0.35">
      <c r="A11" s="64" t="s">
        <v>31</v>
      </c>
      <c r="D11" s="46">
        <v>0.63905045559078255</v>
      </c>
      <c r="E11" s="46">
        <v>0.65714788282085645</v>
      </c>
      <c r="F11" s="46">
        <v>0.65171052350568404</v>
      </c>
      <c r="G11" s="46">
        <v>0.65245957314078051</v>
      </c>
      <c r="H11" s="47">
        <v>0.65014269367028088</v>
      </c>
      <c r="I11" s="46">
        <v>0.66585939480531597</v>
      </c>
      <c r="J11" s="46">
        <v>0.66688126680399018</v>
      </c>
      <c r="K11" s="46">
        <v>0.66380401804029354</v>
      </c>
      <c r="L11" s="46">
        <v>0.66609032486597597</v>
      </c>
      <c r="M11" s="47">
        <v>0.66565323267960197</v>
      </c>
      <c r="N11" s="46">
        <v>0.66274039448904976</v>
      </c>
      <c r="O11" s="46">
        <v>0.67188658857830807</v>
      </c>
      <c r="P11" s="46">
        <v>0.6690531247502991</v>
      </c>
    </row>
    <row r="12" spans="1:17" x14ac:dyDescent="0.35">
      <c r="A12" s="53"/>
      <c r="B12" s="53"/>
      <c r="C12" s="53"/>
      <c r="D12" s="87"/>
      <c r="E12" s="87"/>
      <c r="F12" s="87"/>
      <c r="G12" s="87"/>
      <c r="H12" s="88"/>
      <c r="I12" s="87"/>
      <c r="J12" s="87"/>
      <c r="K12" s="87"/>
      <c r="L12" s="87"/>
      <c r="M12" s="88"/>
      <c r="N12" s="87"/>
      <c r="O12" s="87"/>
      <c r="P12" s="87"/>
    </row>
    <row r="13" spans="1:17" ht="15.5" x14ac:dyDescent="0.35">
      <c r="A13" s="77" t="s">
        <v>71</v>
      </c>
      <c r="B13" s="18"/>
      <c r="C13" s="18"/>
      <c r="D13" s="87"/>
      <c r="E13" s="87"/>
      <c r="F13" s="87"/>
      <c r="G13" s="87"/>
      <c r="H13" s="88"/>
      <c r="I13" s="87"/>
      <c r="J13" s="87"/>
      <c r="K13" s="87"/>
      <c r="L13" s="87"/>
      <c r="M13" s="88"/>
      <c r="N13" s="87"/>
      <c r="O13" s="87"/>
      <c r="P13" s="87"/>
    </row>
    <row r="14" spans="1:17" x14ac:dyDescent="0.35">
      <c r="A14" s="64" t="s">
        <v>48</v>
      </c>
      <c r="B14" s="53"/>
      <c r="C14" s="53"/>
      <c r="D14" s="78">
        <v>959.14927890487661</v>
      </c>
      <c r="E14" s="78">
        <v>941.04889266988653</v>
      </c>
      <c r="F14" s="78">
        <v>844.63255622775682</v>
      </c>
      <c r="G14" s="78">
        <v>815.00505992262867</v>
      </c>
      <c r="H14" s="51">
        <f>SUM(D14:G14)</f>
        <v>3559.8357877251487</v>
      </c>
      <c r="I14" s="78">
        <v>836.857591113024</v>
      </c>
      <c r="J14" s="78">
        <v>856.28429474297582</v>
      </c>
      <c r="K14" s="78">
        <v>901.15867053699992</v>
      </c>
      <c r="L14" s="78">
        <v>932.11586430700004</v>
      </c>
      <c r="M14" s="51">
        <f>SUM(I14:L14)</f>
        <v>3526.4164206999994</v>
      </c>
      <c r="N14" s="78">
        <v>940.19874311651142</v>
      </c>
      <c r="O14" s="78">
        <v>997.86360941356315</v>
      </c>
      <c r="P14" s="78">
        <v>1055.8822385706749</v>
      </c>
      <c r="Q14" s="81"/>
    </row>
    <row r="15" spans="1:17" x14ac:dyDescent="0.35">
      <c r="A15" s="64" t="s">
        <v>49</v>
      </c>
      <c r="B15" s="53"/>
      <c r="C15" s="53"/>
      <c r="D15" s="78">
        <v>430.81109744551543</v>
      </c>
      <c r="E15" s="78">
        <v>464.06480181555162</v>
      </c>
      <c r="F15" s="78">
        <v>446.79594106332257</v>
      </c>
      <c r="G15" s="78">
        <v>395.43133680143745</v>
      </c>
      <c r="H15" s="51">
        <f>SUM(D15:G15)</f>
        <v>1737.1031771258272</v>
      </c>
      <c r="I15" s="78">
        <v>401.04970151812438</v>
      </c>
      <c r="J15" s="78">
        <v>430.98294263611132</v>
      </c>
      <c r="K15" s="78">
        <v>464.13569489255627</v>
      </c>
      <c r="L15" s="78">
        <v>439.14607952908653</v>
      </c>
      <c r="M15" s="51">
        <f>SUM(I15:L15)</f>
        <v>1735.3144185758786</v>
      </c>
      <c r="N15" s="78">
        <v>485.94753065553243</v>
      </c>
      <c r="O15" s="78">
        <v>483.25971656443539</v>
      </c>
      <c r="P15" s="78">
        <v>473.42359658942689</v>
      </c>
      <c r="Q15" s="81"/>
    </row>
    <row r="16" spans="1:17" x14ac:dyDescent="0.35">
      <c r="A16" s="16"/>
      <c r="B16" s="90"/>
      <c r="C16" s="90"/>
      <c r="D16" s="46"/>
      <c r="E16" s="46"/>
      <c r="F16" s="46"/>
      <c r="G16" s="46"/>
      <c r="H16" s="47"/>
      <c r="I16" s="46"/>
      <c r="J16" s="46"/>
      <c r="K16" s="46"/>
      <c r="L16" s="46"/>
      <c r="M16" s="47"/>
      <c r="N16" s="46"/>
      <c r="O16" s="46"/>
      <c r="P16" s="46"/>
    </row>
    <row r="17" spans="1:16" x14ac:dyDescent="0.35">
      <c r="A17" s="33" t="s">
        <v>72</v>
      </c>
      <c r="B17" s="90"/>
      <c r="C17" s="90"/>
      <c r="D17" s="46"/>
      <c r="E17" s="46"/>
      <c r="F17" s="46"/>
      <c r="G17" s="46"/>
      <c r="H17" s="47"/>
      <c r="I17" s="46"/>
      <c r="J17" s="46"/>
      <c r="K17" s="46"/>
      <c r="L17" s="46"/>
      <c r="M17" s="47"/>
      <c r="N17" s="46"/>
      <c r="O17" s="46"/>
      <c r="P17" s="46"/>
    </row>
    <row r="18" spans="1:16" x14ac:dyDescent="0.35">
      <c r="A18" s="64" t="s">
        <v>73</v>
      </c>
      <c r="B18" s="90"/>
      <c r="C18" s="90"/>
      <c r="D18" s="46">
        <v>0.61951577099229227</v>
      </c>
      <c r="E18" s="46">
        <v>0.52928290091391494</v>
      </c>
      <c r="F18" s="46">
        <v>0.47956796526545542</v>
      </c>
      <c r="G18" s="46">
        <v>0.43463435806640544</v>
      </c>
      <c r="H18" s="47">
        <v>0.52012981978299733</v>
      </c>
      <c r="I18" s="46">
        <v>0.45329661584094499</v>
      </c>
      <c r="J18" s="46">
        <v>0.43701049727755992</v>
      </c>
      <c r="K18" s="46">
        <v>0.40945803822739085</v>
      </c>
      <c r="L18" s="46">
        <v>0.4078278022599901</v>
      </c>
      <c r="M18" s="47">
        <v>0.42612079394873897</v>
      </c>
      <c r="N18" s="46">
        <v>0.39086330274925263</v>
      </c>
      <c r="O18" s="46">
        <v>0.37873215608687244</v>
      </c>
      <c r="P18" s="46">
        <v>0.38023872399518899</v>
      </c>
    </row>
    <row r="19" spans="1:16" x14ac:dyDescent="0.35">
      <c r="A19" s="64" t="s">
        <v>74</v>
      </c>
      <c r="B19" s="90"/>
      <c r="C19" s="90"/>
      <c r="D19" s="46">
        <v>0.20320928907702332</v>
      </c>
      <c r="E19" s="46">
        <v>0.2533198119214039</v>
      </c>
      <c r="F19" s="46">
        <v>0.26072427987130781</v>
      </c>
      <c r="G19" s="46">
        <v>0.30130994441757958</v>
      </c>
      <c r="H19" s="47">
        <v>0.25256219014375347</v>
      </c>
      <c r="I19" s="46">
        <v>0.27119585032477028</v>
      </c>
      <c r="J19" s="46">
        <v>0.28508652522088873</v>
      </c>
      <c r="K19" s="46">
        <v>0.29074064807379807</v>
      </c>
      <c r="L19" s="46">
        <v>0.27630322266115892</v>
      </c>
      <c r="M19" s="47">
        <v>0.28091336217458657</v>
      </c>
      <c r="N19" s="46">
        <v>0.29938335275693129</v>
      </c>
      <c r="O19" s="46">
        <v>0.29831504876893561</v>
      </c>
      <c r="P19" s="46">
        <v>0.30683859715383383</v>
      </c>
    </row>
    <row r="20" spans="1:16" x14ac:dyDescent="0.35">
      <c r="A20" s="64" t="s">
        <v>75</v>
      </c>
      <c r="B20" s="90"/>
      <c r="C20" s="90"/>
      <c r="D20" s="46">
        <v>0.11999474097063896</v>
      </c>
      <c r="E20" s="46">
        <v>0.12773916561710807</v>
      </c>
      <c r="F20" s="46">
        <v>0.13772603619803708</v>
      </c>
      <c r="G20" s="46">
        <v>0.15887966130733761</v>
      </c>
      <c r="H20" s="47">
        <v>0.13515156902976314</v>
      </c>
      <c r="I20" s="46">
        <v>0.15617958791809974</v>
      </c>
      <c r="J20" s="46">
        <v>0.15405194896781704</v>
      </c>
      <c r="K20" s="46">
        <v>0.16050560301162442</v>
      </c>
      <c r="L20" s="46">
        <v>0.18701182018318988</v>
      </c>
      <c r="M20" s="47">
        <v>0.16491814049425207</v>
      </c>
      <c r="N20" s="46">
        <v>0.16054158980504921</v>
      </c>
      <c r="O20" s="46">
        <v>0.17434508953513803</v>
      </c>
      <c r="P20" s="46">
        <v>0.17376577529048665</v>
      </c>
    </row>
    <row r="21" spans="1:16" x14ac:dyDescent="0.35">
      <c r="A21" s="64" t="s">
        <v>76</v>
      </c>
      <c r="B21" s="53"/>
      <c r="C21" s="53"/>
      <c r="D21" s="46">
        <v>5.7280198960045513E-2</v>
      </c>
      <c r="E21" s="46">
        <v>8.9658121547573008E-2</v>
      </c>
      <c r="F21" s="46">
        <v>0.12198171866519962</v>
      </c>
      <c r="G21" s="46">
        <v>0.10517603620867733</v>
      </c>
      <c r="H21" s="47">
        <v>9.2156421043485981E-2</v>
      </c>
      <c r="I21" s="46">
        <v>0.11932794591618499</v>
      </c>
      <c r="J21" s="46">
        <v>0.12385102853373432</v>
      </c>
      <c r="K21" s="46">
        <v>0.13929571068718677</v>
      </c>
      <c r="L21" s="46">
        <v>0.12885715489566102</v>
      </c>
      <c r="M21" s="47">
        <v>0.12804770338242238</v>
      </c>
      <c r="N21" s="46">
        <v>0.14921175468876693</v>
      </c>
      <c r="O21" s="46">
        <v>0.14860770560905417</v>
      </c>
      <c r="P21" s="46">
        <v>0.13915690356049035</v>
      </c>
    </row>
    <row r="22" spans="1:16" ht="15.5" x14ac:dyDescent="0.35">
      <c r="A22" s="77" t="s">
        <v>77</v>
      </c>
      <c r="B22" s="18"/>
      <c r="C22" s="18"/>
      <c r="D22" s="87"/>
      <c r="E22" s="87"/>
      <c r="F22" s="87"/>
      <c r="G22" s="87"/>
      <c r="H22" s="88"/>
      <c r="I22" s="87"/>
      <c r="J22" s="87"/>
      <c r="K22" s="87"/>
      <c r="L22" s="87"/>
      <c r="M22" s="88"/>
      <c r="N22" s="87"/>
      <c r="O22" s="87"/>
      <c r="P22" s="87"/>
    </row>
    <row r="23" spans="1:16" x14ac:dyDescent="0.35">
      <c r="A23" s="64" t="s">
        <v>48</v>
      </c>
      <c r="B23" s="53"/>
      <c r="C23" s="53"/>
      <c r="D23" s="78">
        <v>23.004244527749997</v>
      </c>
      <c r="E23" s="78">
        <v>36.121818094114339</v>
      </c>
      <c r="F23" s="78">
        <v>32.445960308793282</v>
      </c>
      <c r="G23" s="78">
        <v>36.573396725943809</v>
      </c>
      <c r="H23" s="51">
        <f>SUM(D23:G23)</f>
        <v>128.14541965660143</v>
      </c>
      <c r="I23" s="78">
        <v>36.891332765967334</v>
      </c>
      <c r="J23" s="78">
        <v>42.873860072032656</v>
      </c>
      <c r="K23" s="78">
        <v>54.192434832999993</v>
      </c>
      <c r="L23" s="78">
        <v>80.797621929000016</v>
      </c>
      <c r="M23" s="51">
        <f>SUM(I23:L23)</f>
        <v>214.75524960000001</v>
      </c>
      <c r="N23" s="78">
        <v>88.789268160833345</v>
      </c>
      <c r="O23" s="78">
        <v>120.82065446470635</v>
      </c>
      <c r="P23" s="78">
        <v>122.09029303336564</v>
      </c>
    </row>
    <row r="24" spans="1:16" x14ac:dyDescent="0.35">
      <c r="A24" s="64" t="s">
        <v>49</v>
      </c>
      <c r="B24" s="53"/>
      <c r="C24" s="53"/>
      <c r="D24" s="78">
        <v>8.1118542519782277</v>
      </c>
      <c r="E24" s="78">
        <v>17.270469334887377</v>
      </c>
      <c r="F24" s="78">
        <v>8.4344739077064279</v>
      </c>
      <c r="G24" s="78">
        <v>2.8411439452327345</v>
      </c>
      <c r="H24" s="51">
        <f>SUM(D24:G24)</f>
        <v>36.657941439804766</v>
      </c>
      <c r="I24" s="78">
        <v>4.7870826983719983</v>
      </c>
      <c r="J24" s="78">
        <v>2.291688899627998</v>
      </c>
      <c r="K24" s="78">
        <v>11.596991780999995</v>
      </c>
      <c r="L24" s="78">
        <v>32.800339420999997</v>
      </c>
      <c r="M24" s="51">
        <f>SUM(I24:L24)</f>
        <v>51.476102799999985</v>
      </c>
      <c r="N24" s="78">
        <v>35.536874377837947</v>
      </c>
      <c r="O24" s="78">
        <v>55.777651840672306</v>
      </c>
      <c r="P24" s="78">
        <v>83.639816089137483</v>
      </c>
    </row>
    <row r="28" spans="1:16" x14ac:dyDescent="0.35">
      <c r="A28" s="91"/>
    </row>
  </sheetData>
  <hyperlinks>
    <hyperlink ref="B1" location="Index!A1" display="Index" xr:uid="{6E48EFEF-6B92-4D9E-8184-06B779879412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8564-000B-4880-83E9-FACBCAFB1F19}">
  <sheetPr codeName="Sheet6"/>
  <dimension ref="A1:P21"/>
  <sheetViews>
    <sheetView showGridLines="0" workbookViewId="0">
      <pane xSplit="2" ySplit="4" topLeftCell="C16" activePane="bottomRight" state="frozen"/>
      <selection pane="topRight"/>
      <selection pane="bottomLeft"/>
      <selection pane="bottomRight" activeCell="A4" sqref="A4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86" hidden="1" customWidth="1" outlineLevel="1"/>
    <col min="13" max="13" width="8.7265625" style="17" collapsed="1"/>
    <col min="14" max="16" width="9.1796875" style="86" customWidth="1" outlineLevel="1"/>
  </cols>
  <sheetData>
    <row r="1" spans="1:16" ht="18.75" customHeight="1" x14ac:dyDescent="0.45">
      <c r="A1" s="13" t="s">
        <v>7</v>
      </c>
      <c r="B1" s="58" t="s">
        <v>8</v>
      </c>
      <c r="C1" s="59"/>
      <c r="I1" s="16"/>
      <c r="J1" s="16"/>
      <c r="K1" s="16"/>
      <c r="L1" s="16"/>
      <c r="N1" s="16"/>
      <c r="O1" s="16"/>
      <c r="P1" s="16"/>
    </row>
    <row r="2" spans="1:16" ht="15.5" x14ac:dyDescent="0.35">
      <c r="A2" s="18" t="s">
        <v>78</v>
      </c>
      <c r="B2" s="18"/>
      <c r="C2" s="18"/>
      <c r="I2" s="16"/>
      <c r="J2" s="16"/>
      <c r="K2" s="16"/>
      <c r="L2" s="16"/>
      <c r="N2" s="16"/>
      <c r="O2" s="16"/>
      <c r="P2" s="16"/>
    </row>
    <row r="3" spans="1:16" s="62" customFormat="1" ht="15.5" x14ac:dyDescent="0.35">
      <c r="A3" s="74"/>
      <c r="B3" s="74"/>
      <c r="C3" s="74"/>
      <c r="D3" s="29"/>
      <c r="E3" s="29"/>
      <c r="F3" s="29"/>
      <c r="G3" s="29"/>
      <c r="H3" s="61"/>
      <c r="I3" s="16"/>
      <c r="J3" s="16"/>
      <c r="K3" s="16"/>
      <c r="L3" s="16"/>
      <c r="M3" s="61"/>
      <c r="N3" s="16"/>
      <c r="O3" s="16"/>
      <c r="P3" s="16"/>
    </row>
    <row r="4" spans="1:16" x14ac:dyDescent="0.35">
      <c r="A4" s="76" t="s">
        <v>10</v>
      </c>
      <c r="B4" s="20"/>
      <c r="C4" s="20"/>
      <c r="D4" s="22">
        <v>44012</v>
      </c>
      <c r="E4" s="22">
        <v>44104</v>
      </c>
      <c r="F4" s="22">
        <v>44196</v>
      </c>
      <c r="G4" s="22">
        <v>44286</v>
      </c>
      <c r="H4" s="23" t="s">
        <v>12</v>
      </c>
      <c r="I4" s="22">
        <v>44377</v>
      </c>
      <c r="J4" s="22">
        <v>44469</v>
      </c>
      <c r="K4" s="22">
        <v>44560</v>
      </c>
      <c r="L4" s="22">
        <v>44650</v>
      </c>
      <c r="M4" s="23" t="s">
        <v>13</v>
      </c>
      <c r="N4" s="22">
        <v>44742</v>
      </c>
      <c r="O4" s="22">
        <v>44834</v>
      </c>
      <c r="P4" s="22">
        <v>44926</v>
      </c>
    </row>
    <row r="5" spans="1:16" ht="15.5" x14ac:dyDescent="0.35">
      <c r="A5" s="77" t="s">
        <v>79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</row>
    <row r="6" spans="1:16" x14ac:dyDescent="0.35">
      <c r="A6" s="64" t="s">
        <v>48</v>
      </c>
      <c r="B6" s="65"/>
      <c r="C6" s="92"/>
      <c r="D6" s="94">
        <v>43.270396353749994</v>
      </c>
      <c r="E6" s="94">
        <v>41.399054859874333</v>
      </c>
      <c r="F6" s="94">
        <v>41.502048931799465</v>
      </c>
      <c r="G6" s="94">
        <v>40.278088995855782</v>
      </c>
      <c r="H6" s="93">
        <f>SUM(D6:G6)</f>
        <v>166.44958914127957</v>
      </c>
      <c r="I6" s="78">
        <v>41.297301092346004</v>
      </c>
      <c r="J6" s="78">
        <v>52.000383151653992</v>
      </c>
      <c r="K6" s="78">
        <v>41.45541968900001</v>
      </c>
      <c r="L6" s="78">
        <v>48.481694817000005</v>
      </c>
      <c r="M6" s="93">
        <f>SUM(I6:L6)</f>
        <v>183.23479875000001</v>
      </c>
      <c r="N6" s="78">
        <v>48.392750054031403</v>
      </c>
      <c r="O6" s="78">
        <v>46.344950215146675</v>
      </c>
      <c r="P6" s="78">
        <v>46.696060686719989</v>
      </c>
    </row>
    <row r="7" spans="1:16" x14ac:dyDescent="0.35">
      <c r="A7" s="64" t="s">
        <v>49</v>
      </c>
      <c r="B7" s="65"/>
      <c r="C7" s="92"/>
      <c r="D7" s="94">
        <v>43.266549364499994</v>
      </c>
      <c r="E7" s="94">
        <v>41.399091893013335</v>
      </c>
      <c r="F7" s="94">
        <v>41.502071359676798</v>
      </c>
      <c r="G7" s="94">
        <v>40.278111987277697</v>
      </c>
      <c r="H7" s="93">
        <f>SUM(D7:G7)</f>
        <v>166.44582460446782</v>
      </c>
      <c r="I7" s="78">
        <v>41.297301092346004</v>
      </c>
      <c r="J7" s="78">
        <v>52.000383151653992</v>
      </c>
      <c r="K7" s="78">
        <v>41.369741817000019</v>
      </c>
      <c r="L7" s="78">
        <v>48.395948188999995</v>
      </c>
      <c r="M7" s="93">
        <f>SUM(I7:L7)</f>
        <v>183.06337425000001</v>
      </c>
      <c r="N7" s="78">
        <v>48.371315988360124</v>
      </c>
      <c r="O7" s="78">
        <v>46.202274248817957</v>
      </c>
      <c r="P7" s="78">
        <v>46.614895187279991</v>
      </c>
    </row>
    <row r="8" spans="1:16" x14ac:dyDescent="0.35">
      <c r="A8" s="64" t="s">
        <v>50</v>
      </c>
      <c r="B8" s="65"/>
      <c r="C8" s="92"/>
      <c r="D8" s="95">
        <v>28.108495499432337</v>
      </c>
      <c r="E8" s="95">
        <v>22.2918353580123</v>
      </c>
      <c r="F8" s="95">
        <v>26.547032401366401</v>
      </c>
      <c r="G8" s="95">
        <v>25.447336198844759</v>
      </c>
      <c r="H8" s="96">
        <f>SUM(D8:G8)</f>
        <v>102.3946994576558</v>
      </c>
      <c r="I8" s="79">
        <v>26.66433843877266</v>
      </c>
      <c r="J8" s="79">
        <v>35.972542489227351</v>
      </c>
      <c r="K8" s="79">
        <v>24.790368933000025</v>
      </c>
      <c r="L8" s="79">
        <v>30.026216838999972</v>
      </c>
      <c r="M8" s="96">
        <f>SUM(I8:L8)</f>
        <v>117.45346670000001</v>
      </c>
      <c r="N8" s="79">
        <v>29.256011172755873</v>
      </c>
      <c r="O8" s="79">
        <v>18.206508188638985</v>
      </c>
      <c r="P8" s="79">
        <v>25.754734289023357</v>
      </c>
    </row>
    <row r="9" spans="1:16" s="28" customFormat="1" x14ac:dyDescent="0.35">
      <c r="A9" s="64" t="s">
        <v>34</v>
      </c>
      <c r="C9" s="97"/>
      <c r="D9" s="98">
        <f t="shared" ref="D9:M9" si="0">D8/D6</f>
        <v>0.64960106373040738</v>
      </c>
      <c r="E9" s="98">
        <f t="shared" si="0"/>
        <v>0.53846242223318153</v>
      </c>
      <c r="F9" s="98">
        <f t="shared" si="0"/>
        <v>0.63965594674593729</v>
      </c>
      <c r="G9" s="98">
        <f t="shared" si="0"/>
        <v>0.63179105149360582</v>
      </c>
      <c r="H9" s="99">
        <f t="shared" si="0"/>
        <v>0.61516943349583719</v>
      </c>
      <c r="I9" s="98">
        <f t="shared" si="0"/>
        <v>0.64566782170940951</v>
      </c>
      <c r="J9" s="98">
        <f t="shared" si="0"/>
        <v>0.69177456605111887</v>
      </c>
      <c r="K9" s="98">
        <f t="shared" si="0"/>
        <v>0.59800067443480798</v>
      </c>
      <c r="L9" s="98">
        <f t="shared" si="0"/>
        <v>0.61933100631769455</v>
      </c>
      <c r="M9" s="99">
        <f t="shared" si="0"/>
        <v>0.64099978552791137</v>
      </c>
      <c r="N9" s="98">
        <f>N8/N6</f>
        <v>0.60455359821648891</v>
      </c>
      <c r="O9" s="98">
        <f t="shared" ref="O9" si="1">O8/O6</f>
        <v>0.39284772351937164</v>
      </c>
      <c r="P9" s="98">
        <f>P8/P6</f>
        <v>0.5515397639601709</v>
      </c>
    </row>
    <row r="10" spans="1:16" x14ac:dyDescent="0.35">
      <c r="A10" s="53"/>
      <c r="B10" s="53"/>
      <c r="C10" s="100"/>
      <c r="D10" s="102"/>
      <c r="E10" s="102"/>
      <c r="F10" s="102"/>
      <c r="G10" s="102"/>
      <c r="H10" s="101"/>
      <c r="I10" s="87"/>
      <c r="J10" s="87"/>
      <c r="K10" s="87"/>
      <c r="L10" s="87"/>
      <c r="M10" s="101"/>
      <c r="N10" s="87"/>
      <c r="O10" s="87"/>
      <c r="P10" s="87"/>
    </row>
    <row r="11" spans="1:16" ht="15.5" x14ac:dyDescent="0.35">
      <c r="A11" s="77" t="s">
        <v>80</v>
      </c>
      <c r="B11" s="18"/>
      <c r="C11" s="103"/>
      <c r="D11" s="102"/>
      <c r="E11" s="102"/>
      <c r="F11" s="102"/>
      <c r="G11" s="102"/>
      <c r="H11" s="101"/>
      <c r="I11" s="87"/>
      <c r="J11" s="87"/>
      <c r="K11" s="87"/>
      <c r="L11" s="87"/>
      <c r="M11" s="101"/>
      <c r="N11" s="87"/>
      <c r="O11" s="87"/>
      <c r="P11" s="87"/>
    </row>
    <row r="12" spans="1:16" x14ac:dyDescent="0.35">
      <c r="A12" s="64" t="s">
        <v>48</v>
      </c>
      <c r="B12" s="53"/>
      <c r="C12" s="100"/>
      <c r="D12" s="94">
        <v>332.53189935900002</v>
      </c>
      <c r="E12" s="94">
        <v>332.78539878930371</v>
      </c>
      <c r="F12" s="94">
        <v>321.64720040417183</v>
      </c>
      <c r="G12" s="94">
        <v>341.26958476511641</v>
      </c>
      <c r="H12" s="93">
        <f>SUM(D12:G12)</f>
        <v>1328.234083317592</v>
      </c>
      <c r="I12" s="78">
        <v>330.25407266428198</v>
      </c>
      <c r="J12" s="78">
        <v>335.17114595971799</v>
      </c>
      <c r="K12" s="78">
        <v>312.661878559</v>
      </c>
      <c r="L12" s="78">
        <v>333.67398466700001</v>
      </c>
      <c r="M12" s="93">
        <f>SUM(I12:L12)</f>
        <v>1311.76108185</v>
      </c>
      <c r="N12" s="78">
        <v>317.03856098260343</v>
      </c>
      <c r="O12" s="78">
        <v>321.50294018077574</v>
      </c>
      <c r="P12" s="78">
        <v>333.28293914389917</v>
      </c>
    </row>
    <row r="13" spans="1:16" x14ac:dyDescent="0.35">
      <c r="A13" s="64" t="s">
        <v>49</v>
      </c>
      <c r="B13" s="53"/>
      <c r="C13" s="100"/>
      <c r="D13" s="94">
        <v>49.559582156759063</v>
      </c>
      <c r="E13" s="94">
        <v>35.904799931314244</v>
      </c>
      <c r="F13" s="94">
        <v>35.181562236519085</v>
      </c>
      <c r="G13" s="94">
        <v>62.802023729392658</v>
      </c>
      <c r="H13" s="93">
        <f>SUM(D13:G13)</f>
        <v>183.44796805398505</v>
      </c>
      <c r="I13" s="78">
        <v>28.546698242833315</v>
      </c>
      <c r="J13" s="78">
        <v>19.489080823166603</v>
      </c>
      <c r="K13" s="78">
        <v>25.997656130000109</v>
      </c>
      <c r="L13" s="78">
        <v>60.442774903999862</v>
      </c>
      <c r="M13" s="93">
        <f>SUM(I13:L13)</f>
        <v>134.47621009999989</v>
      </c>
      <c r="N13" s="78">
        <v>49.901460986172196</v>
      </c>
      <c r="O13" s="78">
        <v>40.702422736225799</v>
      </c>
      <c r="P13" s="78">
        <v>53.773519487460931</v>
      </c>
    </row>
    <row r="14" spans="1:16" x14ac:dyDescent="0.35">
      <c r="A14" s="64" t="s">
        <v>50</v>
      </c>
      <c r="B14" s="53"/>
      <c r="C14" s="100"/>
      <c r="D14" s="95">
        <v>-3.4141895875409389</v>
      </c>
      <c r="E14" s="95">
        <v>4.3653298613683944</v>
      </c>
      <c r="F14" s="95">
        <v>-8.9566980500004263</v>
      </c>
      <c r="G14" s="95">
        <v>17.043742281401165</v>
      </c>
      <c r="H14" s="96">
        <f>SUM(D14:G14)</f>
        <v>9.0381845052281946</v>
      </c>
      <c r="I14" s="95">
        <v>-6.031380186511349</v>
      </c>
      <c r="J14" s="95">
        <v>-21.477471839488722</v>
      </c>
      <c r="K14" s="95">
        <v>-27.077028231999904</v>
      </c>
      <c r="L14" s="95">
        <v>7.4372515079998607</v>
      </c>
      <c r="M14" s="96">
        <f>SUM(I14:L14)</f>
        <v>-47.148628750000114</v>
      </c>
      <c r="N14" s="95">
        <v>15.573104556124449</v>
      </c>
      <c r="O14" s="95">
        <v>5.1576003911614166</v>
      </c>
      <c r="P14" s="95">
        <v>14.896695578073256</v>
      </c>
    </row>
    <row r="15" spans="1:16" x14ac:dyDescent="0.35">
      <c r="A15" s="64" t="s">
        <v>34</v>
      </c>
      <c r="B15" s="90"/>
      <c r="C15" s="104"/>
      <c r="D15" s="98">
        <f>D14/D12</f>
        <v>-1.0267254341981171E-2</v>
      </c>
      <c r="E15" s="98">
        <f t="shared" ref="E15" si="2">E14/E12</f>
        <v>1.3117552264161126E-2</v>
      </c>
      <c r="F15" s="98">
        <f>F14/F12</f>
        <v>-2.7846342323967748E-2</v>
      </c>
      <c r="G15" s="98">
        <f>G14/G12</f>
        <v>4.9942166082956853E-2</v>
      </c>
      <c r="H15" s="105">
        <f>H14/H12</f>
        <v>6.8046623850015215E-3</v>
      </c>
      <c r="I15" s="98">
        <f t="shared" ref="I15:L15" si="3">I14/I12</f>
        <v>-1.8262848775350355E-2</v>
      </c>
      <c r="J15" s="98">
        <f t="shared" si="3"/>
        <v>-6.4079119274992602E-2</v>
      </c>
      <c r="K15" s="98">
        <f t="shared" si="3"/>
        <v>-8.6601629711920272E-2</v>
      </c>
      <c r="L15" s="98">
        <f t="shared" si="3"/>
        <v>2.2288976215577877E-2</v>
      </c>
      <c r="M15" s="105">
        <f>M14/M12</f>
        <v>-3.594300014108176E-2</v>
      </c>
      <c r="N15" s="98">
        <f>N14/N12</f>
        <v>4.9120537602298092E-2</v>
      </c>
      <c r="O15" s="98">
        <f t="shared" ref="O15" si="4">O14/O12</f>
        <v>1.6042156218731261E-2</v>
      </c>
      <c r="P15" s="98">
        <f>P14/P12</f>
        <v>4.469684411790853E-2</v>
      </c>
    </row>
    <row r="16" spans="1:16" x14ac:dyDescent="0.35">
      <c r="A16" s="53"/>
      <c r="B16" s="53"/>
      <c r="C16" s="104"/>
      <c r="D16" s="102"/>
      <c r="E16" s="102"/>
      <c r="F16" s="102"/>
      <c r="G16" s="102"/>
      <c r="H16" s="101"/>
      <c r="I16" s="87"/>
      <c r="J16" s="87"/>
      <c r="K16" s="87"/>
      <c r="L16" s="87"/>
      <c r="M16" s="101"/>
      <c r="N16" s="87"/>
      <c r="O16" s="87"/>
      <c r="P16" s="87"/>
    </row>
    <row r="17" spans="1:16" ht="15.5" x14ac:dyDescent="0.35">
      <c r="A17" s="77" t="s">
        <v>81</v>
      </c>
      <c r="B17" s="18"/>
      <c r="C17" s="104"/>
      <c r="D17" s="102"/>
      <c r="E17" s="102"/>
      <c r="F17" s="102"/>
      <c r="G17" s="102"/>
      <c r="H17" s="101"/>
      <c r="I17" s="87"/>
      <c r="J17" s="87"/>
      <c r="K17" s="87"/>
      <c r="L17" s="87"/>
      <c r="M17" s="101"/>
      <c r="N17" s="87"/>
      <c r="O17" s="87"/>
      <c r="P17" s="87"/>
    </row>
    <row r="18" spans="1:16" x14ac:dyDescent="0.35">
      <c r="A18" s="64" t="s">
        <v>48</v>
      </c>
      <c r="B18" s="53"/>
      <c r="C18" s="104"/>
      <c r="D18" s="94">
        <v>52.248381496499995</v>
      </c>
      <c r="E18" s="94">
        <v>58.050343887568012</v>
      </c>
      <c r="F18" s="94">
        <v>59.140264675232117</v>
      </c>
      <c r="G18" s="94">
        <v>45.927829452635535</v>
      </c>
      <c r="H18" s="106">
        <f>SUM(D18:G18)</f>
        <v>215.36681951193566</v>
      </c>
      <c r="I18" s="78">
        <v>37.575288126644672</v>
      </c>
      <c r="J18" s="78">
        <v>40.898971463355331</v>
      </c>
      <c r="K18" s="78">
        <v>43.535753709999994</v>
      </c>
      <c r="L18" s="78">
        <v>42.531170949999989</v>
      </c>
      <c r="M18" s="106">
        <f>SUM(I18:L18)</f>
        <v>164.54118424999999</v>
      </c>
      <c r="N18" s="78">
        <v>43.990575258</v>
      </c>
      <c r="O18" s="78">
        <v>45.789361447000012</v>
      </c>
      <c r="P18" s="78">
        <v>49.629171428999996</v>
      </c>
    </row>
    <row r="19" spans="1:16" x14ac:dyDescent="0.35">
      <c r="A19" s="64" t="s">
        <v>49</v>
      </c>
      <c r="B19" s="53"/>
      <c r="C19" s="104"/>
      <c r="D19" s="94">
        <v>9.9816893634999886</v>
      </c>
      <c r="E19" s="94">
        <v>7.8658361665680374</v>
      </c>
      <c r="F19" s="94">
        <v>18.008469783232101</v>
      </c>
      <c r="G19" s="94">
        <v>24.022402903635509</v>
      </c>
      <c r="H19" s="93">
        <f>SUM(D19:G19)</f>
        <v>59.878398216935636</v>
      </c>
      <c r="I19" s="78">
        <v>14.621426696968001</v>
      </c>
      <c r="J19" s="78">
        <v>14.018078839032007</v>
      </c>
      <c r="K19" s="78">
        <v>13.069999146999997</v>
      </c>
      <c r="L19" s="78">
        <v>12.862885166999988</v>
      </c>
      <c r="M19" s="93">
        <f>SUM(I19:L19)</f>
        <v>54.572389849999993</v>
      </c>
      <c r="N19" s="78">
        <v>10.422418142000005</v>
      </c>
      <c r="O19" s="78">
        <v>11.119391580999995</v>
      </c>
      <c r="P19" s="78">
        <v>14.153814244000031</v>
      </c>
    </row>
    <row r="20" spans="1:16" x14ac:dyDescent="0.35">
      <c r="A20" s="64" t="s">
        <v>50</v>
      </c>
      <c r="B20" s="53"/>
      <c r="C20" s="104"/>
      <c r="D20" s="95">
        <v>-3.9836404035000132</v>
      </c>
      <c r="E20" s="95">
        <v>-4.3513498794319609</v>
      </c>
      <c r="F20" s="95">
        <v>5.0928355832320857</v>
      </c>
      <c r="G20" s="95">
        <v>9.2127500336355066</v>
      </c>
      <c r="H20" s="96">
        <f>SUM(D20:G20)</f>
        <v>5.9705953339356181</v>
      </c>
      <c r="I20" s="79">
        <v>7.3406375019033341</v>
      </c>
      <c r="J20" s="79">
        <v>3.3958275920966763</v>
      </c>
      <c r="K20" s="79">
        <v>0.97954570899999283</v>
      </c>
      <c r="L20" s="79">
        <v>3.1833335969999936</v>
      </c>
      <c r="M20" s="96">
        <f>SUM(I20:L20)</f>
        <v>14.899344399999997</v>
      </c>
      <c r="N20" s="79">
        <v>1.2245216850000098</v>
      </c>
      <c r="O20" s="79">
        <v>-1.7177382490000177</v>
      </c>
      <c r="P20" s="79">
        <v>1.8768236700000269</v>
      </c>
    </row>
    <row r="21" spans="1:16" x14ac:dyDescent="0.35">
      <c r="A21" s="64" t="s">
        <v>34</v>
      </c>
      <c r="B21" s="90"/>
      <c r="C21" s="104"/>
      <c r="D21" s="98">
        <f t="shared" ref="D21:N21" si="5">D20/D18</f>
        <v>-7.6244283351951644E-2</v>
      </c>
      <c r="E21" s="98">
        <f t="shared" si="5"/>
        <v>-7.4958210202159384E-2</v>
      </c>
      <c r="F21" s="98">
        <f t="shared" si="5"/>
        <v>8.6114521319769474E-2</v>
      </c>
      <c r="G21" s="98">
        <f t="shared" si="5"/>
        <v>0.20059188826104735</v>
      </c>
      <c r="H21" s="99">
        <f t="shared" si="5"/>
        <v>2.7722911762666981E-2</v>
      </c>
      <c r="I21" s="98">
        <f t="shared" si="5"/>
        <v>0.19535811614171181</v>
      </c>
      <c r="J21" s="98">
        <f t="shared" si="5"/>
        <v>8.3029657485134328E-2</v>
      </c>
      <c r="K21" s="98">
        <f t="shared" si="5"/>
        <v>2.2499799027827443E-2</v>
      </c>
      <c r="L21" s="98">
        <f t="shared" si="5"/>
        <v>7.4847071592323386E-2</v>
      </c>
      <c r="M21" s="99">
        <f t="shared" si="5"/>
        <v>9.0550851860664167E-2</v>
      </c>
      <c r="N21" s="98">
        <f t="shared" si="5"/>
        <v>2.783600073011825E-2</v>
      </c>
      <c r="O21" s="98">
        <f>O20/O18</f>
        <v>-3.7513915781250955E-2</v>
      </c>
      <c r="P21" s="98">
        <f>P20/P18</f>
        <v>3.7816945477017083E-2</v>
      </c>
    </row>
  </sheetData>
  <hyperlinks>
    <hyperlink ref="B1" location="Index!A1" display="Index" xr:uid="{79ACF97A-E886-4364-9E9E-69B3411C6967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217d67-19f1-4932-8cc5-c638a71dc9f0">
      <Terms xmlns="http://schemas.microsoft.com/office/infopath/2007/PartnerControls"/>
    </lcf76f155ced4ddcb4097134ff3c332f>
    <TaxCatchAll xmlns="21b60b26-4222-49ce-985e-8f8d2a4eaee2" xsi:nil="true"/>
    <SharedWithUsers xmlns="eeae410b-599d-42cc-ae30-dd81f8802e8f">
      <UserInfo>
        <DisplayName>Chirag Jain</DisplayName>
        <AccountId>177</AccountId>
        <AccountType/>
      </UserInfo>
      <UserInfo>
        <DisplayName>Sujit Magia</DisplayName>
        <AccountId>31</AccountId>
        <AccountType/>
      </UserInfo>
      <UserInfo>
        <DisplayName>Prasad Salvi</DisplayName>
        <AccountId>13</AccountId>
        <AccountType/>
      </UserInfo>
      <UserInfo>
        <DisplayName>Tabish Ansari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4C49FBC2BC245B3553B3388F5B4E9" ma:contentTypeVersion="15" ma:contentTypeDescription="Create a new document." ma:contentTypeScope="" ma:versionID="7406b7345ed0d7149ca963dbfeb2630e">
  <xsd:schema xmlns:xsd="http://www.w3.org/2001/XMLSchema" xmlns:xs="http://www.w3.org/2001/XMLSchema" xmlns:p="http://schemas.microsoft.com/office/2006/metadata/properties" xmlns:ns2="28217d67-19f1-4932-8cc5-c638a71dc9f0" xmlns:ns3="eeae410b-599d-42cc-ae30-dd81f8802e8f" xmlns:ns4="21b60b26-4222-49ce-985e-8f8d2a4eaee2" targetNamespace="http://schemas.microsoft.com/office/2006/metadata/properties" ma:root="true" ma:fieldsID="660daa3a4ebeec9857360c82c4f44fe3" ns2:_="" ns3:_="" ns4:_="">
    <xsd:import namespace="28217d67-19f1-4932-8cc5-c638a71dc9f0"/>
    <xsd:import namespace="eeae410b-599d-42cc-ae30-dd81f8802e8f"/>
    <xsd:import namespace="21b60b26-4222-49ce-985e-8f8d2a4ea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d67-19f1-4932-8cc5-c638a71dc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9559ed-b726-410c-9ed3-fab4be7764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e410b-599d-42cc-ae30-dd81f880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0b26-4222-49ce-985e-8f8d2a4eae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0bff860-071e-4aa1-a172-07f59b704a2e}" ma:internalName="TaxCatchAll" ma:showField="CatchAllData" ma:web="eeae410b-599d-42cc-ae30-dd81f880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D0022-CDC3-4BC7-877B-01210DB5DA6E}">
  <ds:schemaRefs>
    <ds:schemaRef ds:uri="http://schemas.microsoft.com/office/2006/metadata/properties"/>
    <ds:schemaRef ds:uri="http://www.w3.org/XML/1998/namespace"/>
    <ds:schemaRef ds:uri="28217d67-19f1-4932-8cc5-c638a71dc9f0"/>
    <ds:schemaRef ds:uri="http://schemas.microsoft.com/office/2006/documentManagement/types"/>
    <ds:schemaRef ds:uri="http://purl.org/dc/terms/"/>
    <ds:schemaRef ds:uri="http://purl.org/dc/dcmitype/"/>
    <ds:schemaRef ds:uri="eeae410b-599d-42cc-ae30-dd81f8802e8f"/>
    <ds:schemaRef ds:uri="http://schemas.openxmlformats.org/package/2006/metadata/core-properties"/>
    <ds:schemaRef ds:uri="21b60b26-4222-49ce-985e-8f8d2a4eaee2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E3C623-C27D-452C-99A8-3242900B95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4A8DB-93A6-4B52-9F82-131C7CC74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17d67-19f1-4932-8cc5-c638a71dc9f0"/>
    <ds:schemaRef ds:uri="eeae410b-599d-42cc-ae30-dd81f8802e8f"/>
    <ds:schemaRef ds:uri="21b60b26-4222-49ce-985e-8f8d2a4ea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bf6393-50e2-4904-bc3e-1804619f2b03}" enabled="1" method="Privileged" siteId="{20210462-2c5e-4ec8-b3e2-0be950f292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Tabish Ansari</dc:creator>
  <cp:keywords/>
  <dc:description/>
  <cp:lastModifiedBy>Chirag Jain</cp:lastModifiedBy>
  <cp:revision/>
  <dcterms:created xsi:type="dcterms:W3CDTF">2022-07-20T08:10:12Z</dcterms:created>
  <dcterms:modified xsi:type="dcterms:W3CDTF">2023-01-23T11:50:10Z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0x0101003E54C49FBC2BC245B3553B3388F5B4E9</vt:lpwstr>
  </property>
  <property fmtid="{D5CDD505-2E9C-101B-9397-08002B2CF9AE}" pid="3" name="MediaServiceImageTags">
    <vt:lpwstr/>
  </property>
</Properties>
</file>